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3212" yWindow="65440" windowWidth="15780" windowHeight="9432" activeTab="1"/>
  </bookViews>
  <sheets>
    <sheet name="封面" sheetId="1" r:id="rId1"/>
    <sheet name="清单说明" sheetId="2" r:id="rId2"/>
    <sheet name="100" sheetId="3" r:id="rId3"/>
    <sheet name="200" sheetId="4" r:id="rId4"/>
    <sheet name="300" sheetId="5" r:id="rId5"/>
    <sheet name="400" sheetId="6" r:id="rId6"/>
    <sheet name="500" sheetId="7" r:id="rId7"/>
    <sheet name="600" sheetId="8" r:id="rId8"/>
    <sheet name="700" sheetId="9" r:id="rId9"/>
    <sheet name="汇总表" sheetId="10" r:id="rId10"/>
  </sheets>
  <definedNames>
    <definedName name="_xlnm.Print_Area" localSheetId="3">'200'!$A$1:$F$51</definedName>
    <definedName name="_xlnm.Print_Area" localSheetId="4">'300'!$A$1:$F$21</definedName>
    <definedName name="_xlnm.Print_Area" localSheetId="6">'500'!$A$1:$F$67</definedName>
    <definedName name="_xlnm.Print_Area" localSheetId="8">'700'!$A$1:$F$13</definedName>
    <definedName name="_xlnm.Print_Area" localSheetId="0">'封面'!$A$1:$A$13</definedName>
    <definedName name="_xlnm.Print_Area" localSheetId="9">'汇总表'!$A$1:$D$13</definedName>
    <definedName name="_xlnm.Print_Titles" localSheetId="3">'200'!$1:$4</definedName>
    <definedName name="_xlnm.Print_Titles" localSheetId="5">'400'!$1:$4</definedName>
    <definedName name="_xlnm.Print_Titles" localSheetId="6">'500'!$1:$4</definedName>
    <definedName name="_xlnm.Print_Titles" localSheetId="7">'600'!$1:$4</definedName>
    <definedName name="Z_5FBCB2C0_289F_4E9A_977B_0529CA65F413_.wvu.PrintArea" localSheetId="3" hidden="1">'200'!$A$1:$F$51</definedName>
    <definedName name="Z_5FBCB2C0_289F_4E9A_977B_0529CA65F413_.wvu.PrintArea" localSheetId="4" hidden="1">'300'!$A$1:$F$21</definedName>
    <definedName name="Z_5FBCB2C0_289F_4E9A_977B_0529CA65F413_.wvu.PrintArea" localSheetId="6" hidden="1">'500'!$A$1:$F$67</definedName>
    <definedName name="Z_5FBCB2C0_289F_4E9A_977B_0529CA65F413_.wvu.PrintArea" localSheetId="8" hidden="1">'700'!$A$1:$F$13</definedName>
    <definedName name="Z_5FBCB2C0_289F_4E9A_977B_0529CA65F413_.wvu.PrintArea" localSheetId="0" hidden="1">'封面'!$A$1:$A$13</definedName>
    <definedName name="Z_5FBCB2C0_289F_4E9A_977B_0529CA65F413_.wvu.PrintArea" localSheetId="9" hidden="1">'汇总表'!$A$1:$D$13</definedName>
    <definedName name="Z_5FBCB2C0_289F_4E9A_977B_0529CA65F413_.wvu.PrintTitles" localSheetId="3" hidden="1">'200'!$1:$4</definedName>
    <definedName name="Z_5FBCB2C0_289F_4E9A_977B_0529CA65F413_.wvu.PrintTitles" localSheetId="6" hidden="1">'500'!$1:$4</definedName>
    <definedName name="Z_5FBCB2C0_289F_4E9A_977B_0529CA65F413_.wvu.PrintTitles" localSheetId="7" hidden="1">'600'!$1:$4</definedName>
    <definedName name="Z_F3518AAF_10FE_42D3_A0B2_572B987A3BFA_.wvu.PrintArea" localSheetId="3" hidden="1">'200'!$A$1:$F$51</definedName>
    <definedName name="Z_F3518AAF_10FE_42D3_A0B2_572B987A3BFA_.wvu.PrintArea" localSheetId="4" hidden="1">'300'!$A$1:$F$21</definedName>
    <definedName name="Z_F3518AAF_10FE_42D3_A0B2_572B987A3BFA_.wvu.PrintArea" localSheetId="6" hidden="1">'500'!$A$1:$F$67</definedName>
    <definedName name="Z_F3518AAF_10FE_42D3_A0B2_572B987A3BFA_.wvu.PrintArea" localSheetId="8" hidden="1">'700'!$A$1:$F$13</definedName>
    <definedName name="Z_F3518AAF_10FE_42D3_A0B2_572B987A3BFA_.wvu.PrintArea" localSheetId="0" hidden="1">'封面'!$A$1:$A$13</definedName>
    <definedName name="Z_F3518AAF_10FE_42D3_A0B2_572B987A3BFA_.wvu.PrintArea" localSheetId="9" hidden="1">'汇总表'!$A$1:$D$13</definedName>
    <definedName name="Z_F3518AAF_10FE_42D3_A0B2_572B987A3BFA_.wvu.PrintTitles" localSheetId="3" hidden="1">'200'!$1:$4</definedName>
    <definedName name="Z_F3518AAF_10FE_42D3_A0B2_572B987A3BFA_.wvu.PrintTitles" localSheetId="6" hidden="1">'500'!$1:$4</definedName>
    <definedName name="Z_F3518AAF_10FE_42D3_A0B2_572B987A3BFA_.wvu.PrintTitles" localSheetId="7" hidden="1">'600'!$1:$4</definedName>
  </definedNames>
  <calcPr fullCalcOnLoad="1"/>
</workbook>
</file>

<file path=xl/sharedStrings.xml><?xml version="1.0" encoding="utf-8"?>
<sst xmlns="http://schemas.openxmlformats.org/spreadsheetml/2006/main" count="777" uniqueCount="568">
  <si>
    <t>序号</t>
  </si>
  <si>
    <t>章次</t>
  </si>
  <si>
    <t>科目名称</t>
  </si>
  <si>
    <t>金额（元）</t>
  </si>
  <si>
    <t>总则</t>
  </si>
  <si>
    <t>桥梁、涵洞</t>
  </si>
  <si>
    <t>安全设施及预埋管线</t>
  </si>
  <si>
    <t>施工招标文件</t>
  </si>
  <si>
    <t>第5章</t>
  </si>
  <si>
    <t>工 程 量 清 单</t>
  </si>
  <si>
    <t xml:space="preserve">  货币单位：人民币元</t>
  </si>
  <si>
    <t>细目号</t>
  </si>
  <si>
    <t>细目名称</t>
  </si>
  <si>
    <t>单位</t>
  </si>
  <si>
    <t>数量</t>
  </si>
  <si>
    <t>单价</t>
  </si>
  <si>
    <t>合价</t>
  </si>
  <si>
    <t>101-1</t>
  </si>
  <si>
    <t>101-1-a</t>
  </si>
  <si>
    <t>总额</t>
  </si>
  <si>
    <t>101-1-b</t>
  </si>
  <si>
    <t>102-1</t>
  </si>
  <si>
    <t>竣工文件</t>
  </si>
  <si>
    <t>102-2</t>
  </si>
  <si>
    <t>施工环保费</t>
  </si>
  <si>
    <t>电讯设施的提供、维修与拆除</t>
  </si>
  <si>
    <t>承包人驻地建设</t>
  </si>
  <si>
    <t>安全生产费用</t>
  </si>
  <si>
    <t>人民币元</t>
  </si>
  <si>
    <t>路基</t>
  </si>
  <si>
    <t>m2</t>
  </si>
  <si>
    <t>202-3</t>
  </si>
  <si>
    <t>m3</t>
  </si>
  <si>
    <t>混凝土结构</t>
  </si>
  <si>
    <t>202-3-c</t>
  </si>
  <si>
    <t>砖、石及其他砌体</t>
  </si>
  <si>
    <t>203-1</t>
  </si>
  <si>
    <t>路基挖方</t>
  </si>
  <si>
    <t>203-1-a</t>
  </si>
  <si>
    <t>挖土石方</t>
  </si>
  <si>
    <t>203-1-d</t>
  </si>
  <si>
    <t>204-1</t>
  </si>
  <si>
    <t>路基填筑（包括填前压实）</t>
  </si>
  <si>
    <t>204-1-a</t>
  </si>
  <si>
    <t>利用土石方填筑</t>
  </si>
  <si>
    <t>205-1</t>
  </si>
  <si>
    <t>软土地基处理</t>
  </si>
  <si>
    <t>205-1-a</t>
  </si>
  <si>
    <t>205-1-b</t>
  </si>
  <si>
    <t>砂垫层、砾（碎石）垫层</t>
  </si>
  <si>
    <t>m</t>
  </si>
  <si>
    <t>207-1</t>
  </si>
  <si>
    <t>边沟</t>
  </si>
  <si>
    <t>207-1-a</t>
  </si>
  <si>
    <t>207-1-e</t>
  </si>
  <si>
    <t>207-1-f</t>
  </si>
  <si>
    <t>kg</t>
  </si>
  <si>
    <t>207-2</t>
  </si>
  <si>
    <t>排水沟</t>
  </si>
  <si>
    <t>207-2-a</t>
  </si>
  <si>
    <t>207-3</t>
  </si>
  <si>
    <t>截水沟</t>
  </si>
  <si>
    <t>207-3-a</t>
  </si>
  <si>
    <t>207-4</t>
  </si>
  <si>
    <t>急流槽、跌水槽</t>
  </si>
  <si>
    <t>207-4-a</t>
  </si>
  <si>
    <t>207-5</t>
  </si>
  <si>
    <t>207-5-b</t>
  </si>
  <si>
    <t>207-6</t>
  </si>
  <si>
    <t>涵洞上下游改沟、铺砌</t>
  </si>
  <si>
    <t>207-6-a</t>
  </si>
  <si>
    <t>株</t>
  </si>
  <si>
    <t>208-2</t>
  </si>
  <si>
    <t>干砌片石护坡</t>
  </si>
  <si>
    <t>208-3</t>
  </si>
  <si>
    <t>浆砌片石护坡</t>
  </si>
  <si>
    <t>208-5</t>
  </si>
  <si>
    <t>208-5-a</t>
  </si>
  <si>
    <t>208-5-b</t>
  </si>
  <si>
    <t>209-1</t>
  </si>
  <si>
    <t>浆砌挡土墙</t>
  </si>
  <si>
    <t>209-1-a</t>
  </si>
  <si>
    <t>浆砌片（块）石挡土墙</t>
  </si>
  <si>
    <t>混凝土挡土墙</t>
  </si>
  <si>
    <t>路面</t>
  </si>
  <si>
    <t>透层</t>
  </si>
  <si>
    <t>粘层</t>
  </si>
  <si>
    <t>细粒式沥青混凝土</t>
  </si>
  <si>
    <t>中粒式沥青混凝土</t>
  </si>
  <si>
    <t>现浇混凝土加固路肩</t>
  </si>
  <si>
    <t>挖基土石方（不分水上水下，不分土石）</t>
  </si>
  <si>
    <t>基底处理</t>
  </si>
  <si>
    <t>个</t>
  </si>
  <si>
    <t>盖板、拱圈（不分预制、现浇）</t>
  </si>
  <si>
    <t>排水管</t>
  </si>
  <si>
    <t>货币单位：人民币元</t>
  </si>
  <si>
    <t>隧道</t>
  </si>
  <si>
    <t>502-1</t>
  </si>
  <si>
    <t>洞口、明洞开挖</t>
  </si>
  <si>
    <t>502-1-a</t>
  </si>
  <si>
    <t>502-2</t>
  </si>
  <si>
    <t>防水与排水</t>
  </si>
  <si>
    <t>502-2-b</t>
  </si>
  <si>
    <t>无纺布</t>
  </si>
  <si>
    <t>洞门建筑</t>
  </si>
  <si>
    <t>带肋钢筋</t>
  </si>
  <si>
    <t>洞身开挖</t>
  </si>
  <si>
    <t>503-1</t>
  </si>
  <si>
    <t>503-1-a</t>
  </si>
  <si>
    <t>土石方</t>
  </si>
  <si>
    <t>药卷钢筋锚杆</t>
  </si>
  <si>
    <t>503-3</t>
  </si>
  <si>
    <t>503-3-b</t>
  </si>
  <si>
    <t>503-3-e</t>
  </si>
  <si>
    <t>503-3-f</t>
  </si>
  <si>
    <t>503-3-h</t>
  </si>
  <si>
    <t>503-3-i</t>
  </si>
  <si>
    <t>洞身衬砌</t>
  </si>
  <si>
    <t>504-1</t>
  </si>
  <si>
    <t>504-1-a</t>
  </si>
  <si>
    <t>504-2</t>
  </si>
  <si>
    <t>504-2-a</t>
  </si>
  <si>
    <t>504-2-c</t>
  </si>
  <si>
    <t>504-3</t>
  </si>
  <si>
    <t>504-3-a</t>
  </si>
  <si>
    <t>504-3-b</t>
  </si>
  <si>
    <t>504-3-d</t>
  </si>
  <si>
    <t>504-3-f</t>
  </si>
  <si>
    <t>504-5</t>
  </si>
  <si>
    <t>洞内路面</t>
  </si>
  <si>
    <t>504-5-a</t>
  </si>
  <si>
    <t>504-5-b</t>
  </si>
  <si>
    <t>504-5-c</t>
  </si>
  <si>
    <t>沥青面层</t>
  </si>
  <si>
    <t>504-5-e</t>
  </si>
  <si>
    <t>505-1</t>
  </si>
  <si>
    <t>505-1-a</t>
  </si>
  <si>
    <t>复合防水板</t>
  </si>
  <si>
    <t>505-1-b</t>
  </si>
  <si>
    <t>505-1-c</t>
  </si>
  <si>
    <t>止水带</t>
  </si>
  <si>
    <t>505-1-d</t>
  </si>
  <si>
    <t>止水条</t>
  </si>
  <si>
    <t>505-1-g</t>
  </si>
  <si>
    <t>环向排水管</t>
  </si>
  <si>
    <t>505-1-h</t>
  </si>
  <si>
    <t>处</t>
  </si>
  <si>
    <t>505-1-l</t>
  </si>
  <si>
    <t>中心检查井</t>
  </si>
  <si>
    <t>505-1-m</t>
  </si>
  <si>
    <t>纵向盲沟检查井</t>
  </si>
  <si>
    <t>洞内防水涂料和装饰工程</t>
  </si>
  <si>
    <t>506-1-a</t>
  </si>
  <si>
    <t>喷涂防火涂料</t>
  </si>
  <si>
    <t>506-2</t>
  </si>
  <si>
    <t>洞内装饰工程</t>
  </si>
  <si>
    <t>506-2-a</t>
  </si>
  <si>
    <t>镶贴瓷砖</t>
  </si>
  <si>
    <t>监控量测</t>
  </si>
  <si>
    <t>508-1</t>
  </si>
  <si>
    <t>508-1-a</t>
  </si>
  <si>
    <t>508-1-b</t>
  </si>
  <si>
    <t>混凝土护栏</t>
  </si>
  <si>
    <t>602-5</t>
  </si>
  <si>
    <t>604-1</t>
  </si>
  <si>
    <t>单柱式交通标志</t>
  </si>
  <si>
    <t>604-1-b</t>
  </si>
  <si>
    <t>604-1-f</t>
  </si>
  <si>
    <t>604-1-j</t>
  </si>
  <si>
    <t>604-1-o</t>
  </si>
  <si>
    <t>604-1-p</t>
  </si>
  <si>
    <t>604-1-q</t>
  </si>
  <si>
    <t>604-1-r</t>
  </si>
  <si>
    <t>604-5</t>
  </si>
  <si>
    <t>单悬臂式交通标志</t>
  </si>
  <si>
    <t>604-5-a</t>
  </si>
  <si>
    <t>604-5-b</t>
  </si>
  <si>
    <t>604-5-c</t>
  </si>
  <si>
    <t>604-8</t>
  </si>
  <si>
    <t>里程碑</t>
  </si>
  <si>
    <t>604-8-a</t>
  </si>
  <si>
    <t>604-9</t>
  </si>
  <si>
    <t>公路界碑</t>
  </si>
  <si>
    <t>604-9-a</t>
  </si>
  <si>
    <t>604-10</t>
  </si>
  <si>
    <t>百米桩</t>
  </si>
  <si>
    <t>604-10-a</t>
  </si>
  <si>
    <t>605-1</t>
  </si>
  <si>
    <t>605-1-a</t>
  </si>
  <si>
    <t>605-5</t>
  </si>
  <si>
    <t>轮廓标</t>
  </si>
  <si>
    <t>605-5-b</t>
  </si>
  <si>
    <t>附着式轮廓标</t>
  </si>
  <si>
    <r>
      <t>4</t>
    </r>
    <r>
      <rPr>
        <sz val="14"/>
        <rFont val="仿宋_GB2312"/>
        <family val="3"/>
      </rPr>
      <t>．按国家、贵州省及贵阳市的现行法律、法令和条例的规定，在工程量清单第</t>
    </r>
    <r>
      <rPr>
        <sz val="14"/>
        <rFont val="Garamond"/>
        <family val="1"/>
      </rPr>
      <t>100</t>
    </r>
    <r>
      <rPr>
        <sz val="14"/>
        <rFont val="仿宋_GB2312"/>
        <family val="3"/>
      </rPr>
      <t>章中的营业税及其附加税项下，以清单第</t>
    </r>
    <r>
      <rPr>
        <sz val="14"/>
        <rFont val="Garamond"/>
        <family val="1"/>
      </rPr>
      <t>100</t>
    </r>
    <r>
      <rPr>
        <sz val="14"/>
        <rFont val="仿宋_GB2312"/>
        <family val="3"/>
      </rPr>
      <t>章至第</t>
    </r>
    <r>
      <rPr>
        <sz val="14"/>
        <rFont val="Garamond"/>
        <family val="1"/>
      </rPr>
      <t>700</t>
    </r>
    <r>
      <rPr>
        <sz val="14"/>
        <rFont val="仿宋_GB2312"/>
        <family val="3"/>
      </rPr>
      <t>章小计（不计营业税及其附加税、保险费）为基数，按</t>
    </r>
    <r>
      <rPr>
        <sz val="14"/>
        <rFont val="Garamond"/>
        <family val="1"/>
      </rPr>
      <t>3.41%</t>
    </r>
    <r>
      <rPr>
        <sz val="14"/>
        <rFont val="仿宋_GB2312"/>
        <family val="3"/>
      </rPr>
      <t>计列</t>
    </r>
    <r>
      <rPr>
        <sz val="14"/>
        <rFont val="Garamond"/>
        <family val="1"/>
      </rPr>
      <t>,</t>
    </r>
    <r>
      <rPr>
        <sz val="14"/>
        <rFont val="仿宋_GB2312"/>
        <family val="3"/>
      </rPr>
      <t>由承包人自行缴纳。本合同工程发生的其它税金和应交纳的其它费用均应含入清单各细目报价中，并由承包人自行缴纳。</t>
    </r>
  </si>
  <si>
    <t>清单    第700章   绿化及环境保护</t>
  </si>
  <si>
    <t>绿化及环境保护</t>
  </si>
  <si>
    <r>
      <t>A</t>
    </r>
    <r>
      <rPr>
        <b/>
        <sz val="15"/>
        <rFont val="仿宋_GB2312"/>
        <family val="3"/>
      </rPr>
      <t>．说</t>
    </r>
    <r>
      <rPr>
        <b/>
        <sz val="15"/>
        <rFont val="Garamond"/>
        <family val="1"/>
      </rPr>
      <t xml:space="preserve">    </t>
    </r>
    <r>
      <rPr>
        <b/>
        <sz val="15"/>
        <rFont val="仿宋_GB2312"/>
        <family val="3"/>
      </rPr>
      <t>明</t>
    </r>
  </si>
  <si>
    <r>
      <t xml:space="preserve">    1</t>
    </r>
    <r>
      <rPr>
        <sz val="14"/>
        <rFont val="仿宋_GB2312"/>
        <family val="3"/>
      </rPr>
      <t>．工程量清单应与投标人须知、合同条款、计量规则、技术规范及图纸等文件结合起来查阅与理解。</t>
    </r>
  </si>
  <si>
    <r>
      <t xml:space="preserve">    2</t>
    </r>
    <r>
      <rPr>
        <sz val="14"/>
        <rFont val="仿宋_GB2312"/>
        <family val="3"/>
      </rPr>
      <t>．工程量清单中所列工程数量是估算的或设计的预计数量，仅作为投标的共同基础，不能作为最终结算与支付的依据。实际支付应按实际完成的工程量，由承包人按计量规则、技术规范规定的计量方法，以监理工程师认可的尺寸、断面计量，按工程量清单的单价和总额价计算支付金额；或者根据具体情况，按合同条款的相关规定，由监理工程师确定的单价或总额价计算支付额。</t>
    </r>
  </si>
  <si>
    <r>
      <t>3</t>
    </r>
    <r>
      <rPr>
        <sz val="14"/>
        <rFont val="仿宋_GB2312"/>
        <family val="3"/>
      </rPr>
      <t>．除非合同另有规定，工程量清单中有标价的单价和总额价均已包括了为实施和完成合同工程所需的劳务、材料、机械、质检（自检）、安装、缺陷修复、管理、保险（工程一切险和第三方责任险除外）、税费、利润等费用，以及合同明示或暗示的所有责任、义务和一般风险。</t>
    </r>
  </si>
  <si>
    <r>
      <t xml:space="preserve">    5</t>
    </r>
    <r>
      <rPr>
        <sz val="14"/>
        <rFont val="仿宋_GB2312"/>
        <family val="3"/>
      </rPr>
      <t>．工程一切险的投保金额为工程量清单第</t>
    </r>
    <r>
      <rPr>
        <sz val="14"/>
        <rFont val="Garamond"/>
        <family val="1"/>
      </rPr>
      <t>100</t>
    </r>
    <r>
      <rPr>
        <sz val="14"/>
        <rFont val="仿宋_GB2312"/>
        <family val="3"/>
      </rPr>
      <t>章</t>
    </r>
    <r>
      <rPr>
        <sz val="14"/>
        <rFont val="Garamond"/>
        <family val="1"/>
      </rPr>
      <t>(</t>
    </r>
    <r>
      <rPr>
        <sz val="14"/>
        <rFont val="仿宋_GB2312"/>
        <family val="3"/>
      </rPr>
      <t>不含工程一切险及第三方责任险的保险费</t>
    </r>
    <r>
      <rPr>
        <sz val="14"/>
        <rFont val="Garamond"/>
        <family val="1"/>
      </rPr>
      <t>)</t>
    </r>
    <r>
      <rPr>
        <sz val="14"/>
        <rFont val="仿宋_GB2312"/>
        <family val="3"/>
      </rPr>
      <t>至第</t>
    </r>
    <r>
      <rPr>
        <sz val="14"/>
        <rFont val="Garamond"/>
        <family val="1"/>
      </rPr>
      <t>700</t>
    </r>
    <r>
      <rPr>
        <sz val="14"/>
        <rFont val="仿宋_GB2312"/>
        <family val="3"/>
      </rPr>
      <t>章的合计金额，保险费率为</t>
    </r>
    <r>
      <rPr>
        <sz val="14"/>
        <rFont val="Garamond"/>
        <family val="1"/>
      </rPr>
      <t>3.5 ‰</t>
    </r>
    <r>
      <rPr>
        <sz val="14"/>
        <rFont val="仿宋_GB2312"/>
        <family val="3"/>
      </rPr>
      <t>；第三方责任险的投保金额为</t>
    </r>
    <r>
      <rPr>
        <sz val="14"/>
        <rFont val="Garamond"/>
        <family val="1"/>
      </rPr>
      <t>500</t>
    </r>
    <r>
      <rPr>
        <sz val="14"/>
        <rFont val="仿宋_GB2312"/>
        <family val="3"/>
      </rPr>
      <t>万元，保险费率为</t>
    </r>
    <r>
      <rPr>
        <sz val="14"/>
        <rFont val="Garamond"/>
        <family val="1"/>
      </rPr>
      <t>10 ‰</t>
    </r>
    <r>
      <rPr>
        <sz val="14"/>
        <rFont val="仿宋_GB2312"/>
        <family val="3"/>
      </rPr>
      <t>。工程量清单第</t>
    </r>
    <r>
      <rPr>
        <sz val="14"/>
        <rFont val="Garamond"/>
        <family val="1"/>
      </rPr>
      <t>100</t>
    </r>
    <r>
      <rPr>
        <sz val="14"/>
        <rFont val="仿宋_GB2312"/>
        <family val="3"/>
      </rPr>
      <t>章内列有上述保险费的支付细目，投标人根据上述保险费率计算出保险费，填入工程量清单。除上述工程一切险及第三方责任险以外，所投其他保险的保险费均由承包人承担并支付，不在报价中单列。</t>
    </r>
  </si>
  <si>
    <r>
      <t xml:space="preserve">    6</t>
    </r>
    <r>
      <rPr>
        <sz val="14"/>
        <rFont val="仿宋_GB2312"/>
        <family val="3"/>
      </rPr>
      <t>．工程量清单中提供了数量的每一个细目，都需填入单价；对于没有填入单价或总额价的细目，其费用应视为已包括在工程量的其他单价或总额价中，承包人必须按监理工程师指令完成工程量清单中未填入单价或总额价的工程细目，但不能得到结算与支付。</t>
    </r>
  </si>
  <si>
    <r>
      <t xml:space="preserve">    7</t>
    </r>
    <r>
      <rPr>
        <sz val="14"/>
        <rFont val="仿宋_GB2312"/>
        <family val="3"/>
      </rPr>
      <t>．符合合同条款规定的全部费用应认为已被计入有标价的工程量清单所列各细目之中，未列细目不予计量的工作，其费用应视为已分摊在本合同工程的有关细目的单价或总额价之中。</t>
    </r>
  </si>
  <si>
    <r>
      <t xml:space="preserve">    8</t>
    </r>
    <r>
      <rPr>
        <sz val="14"/>
        <rFont val="仿宋_GB2312"/>
        <family val="3"/>
      </rPr>
      <t>．工程量清单各章是按计量规则、技术规范相应章次编号的，因此，工程量清单中各章的工程细目的范围与计量等应与计量规则、技术规范相应章节的范围、计量与支付条款结合起来理解或解释。</t>
    </r>
  </si>
  <si>
    <r>
      <t xml:space="preserve">    9</t>
    </r>
    <r>
      <rPr>
        <sz val="14"/>
        <rFont val="仿宋_GB2312"/>
        <family val="3"/>
      </rPr>
      <t>．对作业和材料的一般说明或规定，未重复写入工程量清单内，在给工程量清单各细目标价前，应参阅招标文件中计量规则、技术规范的有关部分。</t>
    </r>
  </si>
  <si>
    <r>
      <t xml:space="preserve">    10</t>
    </r>
    <r>
      <rPr>
        <sz val="14"/>
        <rFont val="仿宋_GB2312"/>
        <family val="3"/>
      </rPr>
      <t>．对于符合要求的投标文件，在签订合同协议书前，如发现工程量清单中有计算方面的算术性差错，应按投标人须知</t>
    </r>
    <r>
      <rPr>
        <sz val="14"/>
        <rFont val="Garamond"/>
        <family val="1"/>
      </rPr>
      <t>7.4.3</t>
    </r>
    <r>
      <rPr>
        <sz val="14"/>
        <rFont val="仿宋_GB2312"/>
        <family val="3"/>
      </rPr>
      <t>款及评标办法</t>
    </r>
    <r>
      <rPr>
        <sz val="14"/>
        <rFont val="Garamond"/>
        <family val="1"/>
      </rPr>
      <t>3.1.3</t>
    </r>
    <r>
      <rPr>
        <sz val="14"/>
        <rFont val="仿宋_GB2312"/>
        <family val="3"/>
      </rPr>
      <t>款规定予以修正。</t>
    </r>
  </si>
  <si>
    <r>
      <t xml:space="preserve">    11</t>
    </r>
    <r>
      <rPr>
        <sz val="14"/>
        <rFont val="仿宋_GB2312"/>
        <family val="3"/>
      </rPr>
      <t>．工程量清单中所列工程量的变动，丝毫不会降低或影响合同条款的效力，也不免除承包人按规定的标准进行施工和修复缺陷的责任。</t>
    </r>
  </si>
  <si>
    <r>
      <t xml:space="preserve">    12</t>
    </r>
    <r>
      <rPr>
        <sz val="14"/>
        <rFont val="仿宋_GB2312"/>
        <family val="3"/>
      </rPr>
      <t>．承包人用于本合同工程的各类装备的提供、运输、维护、拆卸、拼装等支付的费用，已包括在工程量清单的单价与总额价之中。</t>
    </r>
  </si>
  <si>
    <r>
      <t xml:space="preserve">    13</t>
    </r>
    <r>
      <rPr>
        <sz val="14"/>
        <rFont val="仿宋_GB2312"/>
        <family val="3"/>
      </rPr>
      <t>．在工程量清单中标明的暂定金额，除合同另有规定外，应由监理工程师按合同条款相关规定，结合工程具体情况，报经业主批准后指令全部或部分地使用，或者根本不予动用。</t>
    </r>
  </si>
  <si>
    <r>
      <t xml:space="preserve">    14</t>
    </r>
    <r>
      <rPr>
        <sz val="14"/>
        <rFont val="仿宋_GB2312"/>
        <family val="3"/>
      </rPr>
      <t>．计量方法</t>
    </r>
  </si>
  <si>
    <r>
      <t xml:space="preserve">    a</t>
    </r>
    <r>
      <rPr>
        <sz val="14"/>
        <rFont val="仿宋_GB2312"/>
        <family val="3"/>
      </rPr>
      <t>．用于支付已完工程的计量方法，应符合技术规范中相应章节的</t>
    </r>
    <r>
      <rPr>
        <sz val="14"/>
        <rFont val="Garamond"/>
        <family val="1"/>
      </rPr>
      <t>“</t>
    </r>
    <r>
      <rPr>
        <sz val="14"/>
        <rFont val="仿宋_GB2312"/>
        <family val="3"/>
      </rPr>
      <t>计量与支付</t>
    </r>
    <r>
      <rPr>
        <sz val="14"/>
        <rFont val="Garamond"/>
        <family val="1"/>
      </rPr>
      <t>”</t>
    </r>
    <r>
      <rPr>
        <sz val="14"/>
        <rFont val="仿宋_GB2312"/>
        <family val="3"/>
      </rPr>
      <t>条款的规定。</t>
    </r>
  </si>
  <si>
    <r>
      <t xml:space="preserve">    b</t>
    </r>
    <r>
      <rPr>
        <sz val="14"/>
        <rFont val="仿宋_GB2312"/>
        <family val="3"/>
      </rPr>
      <t>．图纸中所列的工程数量表及数量汇总表仅是提供资料，不是工程量清单的外延。当图纸与工程量清单所列数量不一致时，以工程量清单所列数量作为报价的依据。</t>
    </r>
  </si>
  <si>
    <r>
      <t xml:space="preserve">    15</t>
    </r>
    <r>
      <rPr>
        <sz val="14"/>
        <rFont val="仿宋_GB2312"/>
        <family val="3"/>
      </rPr>
      <t>．工程量清单中各项金额均以人民币</t>
    </r>
    <r>
      <rPr>
        <sz val="14"/>
        <rFont val="Garamond"/>
        <family val="1"/>
      </rPr>
      <t>(</t>
    </r>
    <r>
      <rPr>
        <sz val="14"/>
        <rFont val="仿宋_GB2312"/>
        <family val="3"/>
      </rPr>
      <t>元</t>
    </r>
    <r>
      <rPr>
        <sz val="14"/>
        <rFont val="Garamond"/>
        <family val="1"/>
      </rPr>
      <t>)</t>
    </r>
    <r>
      <rPr>
        <sz val="14"/>
        <rFont val="仿宋_GB2312"/>
        <family val="3"/>
      </rPr>
      <t>结算。</t>
    </r>
  </si>
  <si>
    <t>706-4</t>
  </si>
  <si>
    <t xml:space="preserve">清单700章   合  计        </t>
  </si>
  <si>
    <t>二O一六年四月</t>
  </si>
  <si>
    <r>
      <t xml:space="preserve">    16</t>
    </r>
    <r>
      <rPr>
        <sz val="14"/>
        <rFont val="仿宋_GB2312"/>
        <family val="3"/>
      </rPr>
      <t>．以下工程为固定单价，不作为竞争性报价。</t>
    </r>
  </si>
  <si>
    <r>
      <t xml:space="preserve">    </t>
    </r>
    <r>
      <rPr>
        <sz val="14"/>
        <rFont val="宋体"/>
        <family val="0"/>
      </rPr>
      <t>征地拆迁界线放样：</t>
    </r>
    <r>
      <rPr>
        <sz val="14"/>
        <rFont val="Garamond"/>
        <family val="1"/>
      </rPr>
      <t>3000</t>
    </r>
    <r>
      <rPr>
        <sz val="14"/>
        <rFont val="宋体"/>
        <family val="0"/>
      </rPr>
      <t>元</t>
    </r>
    <r>
      <rPr>
        <sz val="14"/>
        <rFont val="Garamond"/>
        <family val="1"/>
      </rPr>
      <t>/km</t>
    </r>
    <r>
      <rPr>
        <sz val="14"/>
        <rFont val="宋体"/>
        <family val="0"/>
      </rPr>
      <t>；界线开挖、画线：</t>
    </r>
    <r>
      <rPr>
        <sz val="14"/>
        <rFont val="Garamond"/>
        <family val="1"/>
      </rPr>
      <t>1.5</t>
    </r>
    <r>
      <rPr>
        <sz val="14"/>
        <rFont val="宋体"/>
        <family val="0"/>
      </rPr>
      <t>元</t>
    </r>
    <r>
      <rPr>
        <sz val="14"/>
        <rFont val="Garamond"/>
        <family val="1"/>
      </rPr>
      <t>/m</t>
    </r>
    <r>
      <rPr>
        <sz val="14"/>
        <rFont val="宋体"/>
        <family val="0"/>
      </rPr>
      <t>；公路界碑：</t>
    </r>
    <r>
      <rPr>
        <sz val="14"/>
        <rFont val="Garamond"/>
        <family val="1"/>
      </rPr>
      <t>96</t>
    </r>
    <r>
      <rPr>
        <sz val="14"/>
        <rFont val="宋体"/>
        <family val="0"/>
      </rPr>
      <t>元</t>
    </r>
    <r>
      <rPr>
        <sz val="14"/>
        <rFont val="Garamond"/>
        <family val="1"/>
      </rPr>
      <t>/</t>
    </r>
    <r>
      <rPr>
        <sz val="14"/>
        <rFont val="宋体"/>
        <family val="0"/>
      </rPr>
      <t>块；计支宝软件：</t>
    </r>
    <r>
      <rPr>
        <sz val="14"/>
        <rFont val="Garamond"/>
        <family val="1"/>
      </rPr>
      <t>30000</t>
    </r>
    <r>
      <rPr>
        <sz val="14"/>
        <rFont val="宋体"/>
        <family val="0"/>
      </rPr>
      <t>元。</t>
    </r>
  </si>
  <si>
    <r>
      <t xml:space="preserve">    18.</t>
    </r>
    <r>
      <rPr>
        <b/>
        <sz val="14"/>
        <rFont val="仿宋_GB2312"/>
        <family val="3"/>
      </rPr>
      <t>业主保留要求澄清或修改不平衡报价的权利。</t>
    </r>
  </si>
  <si>
    <t>合同编号：K0+000~K17+967.868段</t>
  </si>
  <si>
    <t>C25混凝土</t>
  </si>
  <si>
    <t>C30混凝土</t>
  </si>
  <si>
    <t>清单    第100章   总 则</t>
  </si>
  <si>
    <t>保险费(暂定金额)</t>
  </si>
  <si>
    <t>102-3</t>
  </si>
  <si>
    <t>102-4</t>
  </si>
  <si>
    <t>工程管理软件(暂定金额)</t>
  </si>
  <si>
    <t>102-4-a</t>
  </si>
  <si>
    <t>支护宝</t>
  </si>
  <si>
    <t>总额</t>
  </si>
  <si>
    <t>104-1</t>
  </si>
  <si>
    <t>104-1-b</t>
  </si>
  <si>
    <t>拌和设备安拆费</t>
  </si>
  <si>
    <t xml:space="preserve">清单100章   合  计        </t>
  </si>
  <si>
    <t>清单    第200章   路 基</t>
  </si>
  <si>
    <t>数量</t>
  </si>
  <si>
    <t>M7.5砂浆砌片石</t>
  </si>
  <si>
    <t>C30混凝土（不分预制现浇）</t>
  </si>
  <si>
    <t>钢筋(不分规格)</t>
  </si>
  <si>
    <t>路基盲沟…mm×…mm</t>
  </si>
  <si>
    <t>路基盲沟(500mm×500mm)</t>
  </si>
  <si>
    <t>208-3-b</t>
  </si>
  <si>
    <t>M7.5浆砌片（块）石骨架护坡</t>
  </si>
  <si>
    <t>护面墙</t>
  </si>
  <si>
    <t>M7.5浆砌片（块）石</t>
  </si>
  <si>
    <t>C20混凝土饰边</t>
  </si>
  <si>
    <t>209-3</t>
  </si>
  <si>
    <t>C20片石混凝土</t>
  </si>
  <si>
    <t>柔性防护网(主动、被动）</t>
  </si>
  <si>
    <t xml:space="preserve">清单200章   合  计        </t>
  </si>
  <si>
    <t>单价</t>
  </si>
  <si>
    <t>合价</t>
  </si>
  <si>
    <t>202-1</t>
  </si>
  <si>
    <t>清理与掘除</t>
  </si>
  <si>
    <t>202-1-a</t>
  </si>
  <si>
    <t>耕地填前压实</t>
  </si>
  <si>
    <t>202-1-b</t>
  </si>
  <si>
    <t>伐树、挖根、除草</t>
  </si>
  <si>
    <t>棵</t>
  </si>
  <si>
    <t>弃方</t>
  </si>
  <si>
    <t>m3</t>
  </si>
  <si>
    <t>204-1-g</t>
  </si>
  <si>
    <t>挡墙回填</t>
  </si>
  <si>
    <t>挖除淤泥</t>
  </si>
  <si>
    <t>205-2</t>
  </si>
  <si>
    <t>老路帮宽路基</t>
  </si>
  <si>
    <t>205-2-a</t>
  </si>
  <si>
    <t>土工布处理</t>
  </si>
  <si>
    <t>205-2-b</t>
  </si>
  <si>
    <t>碎（砾）石垫层</t>
  </si>
  <si>
    <t>212-5</t>
  </si>
  <si>
    <t>喷射混凝土和喷浆边坡防护</t>
  </si>
  <si>
    <t>212-5-a</t>
  </si>
  <si>
    <t>清单    第300章   路 面</t>
  </si>
  <si>
    <t>306-1</t>
  </si>
  <si>
    <t>级配碎石-底基层</t>
  </si>
  <si>
    <t>306-1-a</t>
  </si>
  <si>
    <t>压实厚度15cm</t>
  </si>
  <si>
    <t>306-1-d</t>
  </si>
  <si>
    <t>压实厚度20cm</t>
  </si>
  <si>
    <t>306-10</t>
  </si>
  <si>
    <t>水泥稳定碎石-基层</t>
  </si>
  <si>
    <t>306-10-c</t>
  </si>
  <si>
    <t>306-10-e</t>
  </si>
  <si>
    <t>压实厚度33cm</t>
  </si>
  <si>
    <t>308-1</t>
  </si>
  <si>
    <t>308-2</t>
  </si>
  <si>
    <t>309-1</t>
  </si>
  <si>
    <t>3091-c</t>
  </si>
  <si>
    <t>厚4cm</t>
  </si>
  <si>
    <t>309-2</t>
  </si>
  <si>
    <t>309-2-a</t>
  </si>
  <si>
    <t>309-2-b</t>
  </si>
  <si>
    <t>厚5cm</t>
  </si>
  <si>
    <t>310-2</t>
  </si>
  <si>
    <t>封层</t>
  </si>
  <si>
    <t>313-3</t>
  </si>
  <si>
    <t>313-3-c</t>
  </si>
  <si>
    <t xml:space="preserve">清单300章   合  计        </t>
  </si>
  <si>
    <r>
      <t>m</t>
    </r>
    <r>
      <rPr>
        <b/>
        <vertAlign val="superscript"/>
        <sz val="10"/>
        <rFont val="宋体"/>
        <family val="0"/>
      </rPr>
      <t>2</t>
    </r>
  </si>
  <si>
    <r>
      <t>m</t>
    </r>
    <r>
      <rPr>
        <b/>
        <vertAlign val="superscript"/>
        <sz val="10"/>
        <rFont val="宋体"/>
        <family val="0"/>
      </rPr>
      <t>3</t>
    </r>
  </si>
  <si>
    <t>清单    第400章   桥梁、涵洞</t>
  </si>
  <si>
    <t>419-3</t>
  </si>
  <si>
    <t>419-3-a</t>
  </si>
  <si>
    <t>钢波纹管涵Φ1.5m</t>
  </si>
  <si>
    <t>419-3-b</t>
  </si>
  <si>
    <t>钢波纹管涵Φ2.5m</t>
  </si>
  <si>
    <t>419-3-c</t>
  </si>
  <si>
    <t>钢波纹管涵Φ3.0m</t>
  </si>
  <si>
    <t>m</t>
  </si>
  <si>
    <t>420-1</t>
  </si>
  <si>
    <t>盖板涵</t>
  </si>
  <si>
    <t>420-1-1</t>
  </si>
  <si>
    <t>420-1-2</t>
  </si>
  <si>
    <t>420-1-2-b</t>
  </si>
  <si>
    <t>换填碎石</t>
  </si>
  <si>
    <t>420-1-3</t>
  </si>
  <si>
    <t>基础(含八（一）字墙基础、跌井基础、锥坡基础、涵底、洞身及洞口铺砌等)</t>
  </si>
  <si>
    <t>420-1-3-a</t>
  </si>
  <si>
    <t>420-1-3-b</t>
  </si>
  <si>
    <t>420-1-4</t>
  </si>
  <si>
    <t>涵台(含台身、侧墙、八字墙、一字墙、跌井、锥坡护坡、帽石等)</t>
  </si>
  <si>
    <t>420-1-4-a</t>
  </si>
  <si>
    <t>420-1-4-d</t>
  </si>
  <si>
    <t>420-1-4-g</t>
  </si>
  <si>
    <t>防水层</t>
  </si>
  <si>
    <t>m2</t>
  </si>
  <si>
    <t>420-1-5</t>
  </si>
  <si>
    <t>420-1-5-b</t>
  </si>
  <si>
    <t>420-1-5-d</t>
  </si>
  <si>
    <t>带肋钢筋（HRB335、HRB400）</t>
  </si>
  <si>
    <t>kg</t>
  </si>
  <si>
    <t>永和小桥(1-10m钢筋混凝土空心板)原桥改造利用</t>
  </si>
  <si>
    <t>403-2-a</t>
  </si>
  <si>
    <t>台帽钢筋</t>
  </si>
  <si>
    <t>403-3</t>
  </si>
  <si>
    <t>上部结构钢筋</t>
  </si>
  <si>
    <t>403-3-a</t>
  </si>
  <si>
    <t>整体实心板、桥面铺装钢筋（HRB400）</t>
  </si>
  <si>
    <t>403-3-b</t>
  </si>
  <si>
    <t>伸缩缝钢筋（HPB400）</t>
  </si>
  <si>
    <t>403-3-c</t>
  </si>
  <si>
    <t>460x360x30钢板</t>
  </si>
  <si>
    <t>403-4</t>
  </si>
  <si>
    <t>附属结构钢筋</t>
  </si>
  <si>
    <t>403-4-a</t>
  </si>
  <si>
    <t>垫石、防撞护栏钢筋（HRB400）</t>
  </si>
  <si>
    <t>404-1</t>
  </si>
  <si>
    <t>挖基土石方、回填、碎石填料</t>
  </si>
  <si>
    <t>404-1-a</t>
  </si>
  <si>
    <t>挖基土石方</t>
  </si>
  <si>
    <t>404-1-b</t>
  </si>
  <si>
    <t>回填</t>
  </si>
  <si>
    <t>404-1-c</t>
  </si>
  <si>
    <t>碎石填料</t>
  </si>
  <si>
    <t>410-1</t>
  </si>
  <si>
    <t>混凝土基础</t>
  </si>
  <si>
    <t>410-1-a</t>
  </si>
  <si>
    <t>C25片石混凝土扩大基础</t>
  </si>
  <si>
    <t>410-2</t>
  </si>
  <si>
    <t>混凝土下部结构</t>
  </si>
  <si>
    <t>410-2-a</t>
  </si>
  <si>
    <t>C25混凝土台身</t>
  </si>
  <si>
    <t>410-2-b</t>
  </si>
  <si>
    <t>C25片石混凝土台身</t>
  </si>
  <si>
    <t>410-2-c</t>
  </si>
  <si>
    <t>C30混凝土台帽</t>
  </si>
  <si>
    <t>410-3</t>
  </si>
  <si>
    <t>现浇混凝土上部结构</t>
  </si>
  <si>
    <t>410-3-a</t>
  </si>
  <si>
    <t>C30混凝土整体实心板</t>
  </si>
  <si>
    <t>410-3-b</t>
  </si>
  <si>
    <t>C40混凝土桥面铺装</t>
  </si>
  <si>
    <t>410-6</t>
  </si>
  <si>
    <t>现浇混凝土附属结构</t>
  </si>
  <si>
    <t>410-6-a</t>
  </si>
  <si>
    <t>C30混凝土垫石、防撞护栏</t>
  </si>
  <si>
    <t>413-2</t>
  </si>
  <si>
    <t>浆砌块石</t>
  </si>
  <si>
    <t>413-2-a</t>
  </si>
  <si>
    <t>M7.5浆砌块石台身</t>
  </si>
  <si>
    <t>413-2-b</t>
  </si>
  <si>
    <t>M10浆砌块石河道挡墙</t>
  </si>
  <si>
    <t>416-1</t>
  </si>
  <si>
    <t>矩形板式橡胶支座</t>
  </si>
  <si>
    <t>416-1-a</t>
  </si>
  <si>
    <t>GYZ150x28mm矩形板式橡胶支座</t>
  </si>
  <si>
    <t>个</t>
  </si>
  <si>
    <t>416-1-b</t>
  </si>
  <si>
    <t>GYZ200x35mm矩形板式橡胶支座</t>
  </si>
  <si>
    <t>416-1-c</t>
  </si>
  <si>
    <t>GYZ250x41mm矩形板式橡胶支座</t>
  </si>
  <si>
    <t>417-1</t>
  </si>
  <si>
    <t>橡胶伸缩装置</t>
  </si>
  <si>
    <t>417-1-a</t>
  </si>
  <si>
    <t>伸缩缝</t>
  </si>
  <si>
    <t>祥和大桥补强</t>
  </si>
  <si>
    <t xml:space="preserve">清单400章   合  计        </t>
  </si>
  <si>
    <t>数量</t>
  </si>
  <si>
    <t>单价</t>
  </si>
  <si>
    <t>合价</t>
  </si>
  <si>
    <t>清单    第500章   隧 道</t>
  </si>
  <si>
    <t>M7.5浆砌片石截（排）水沟</t>
  </si>
  <si>
    <t>初期支护</t>
  </si>
  <si>
    <t>C20喷射混凝土</t>
  </si>
  <si>
    <t>Φ25中空注浆锚杆</t>
  </si>
  <si>
    <t>钢筋网(R235)</t>
  </si>
  <si>
    <t>㎏</t>
  </si>
  <si>
    <t>沉砂池</t>
  </si>
  <si>
    <t>506-1</t>
  </si>
  <si>
    <t>510-1</t>
  </si>
  <si>
    <t>预埋件（含照明、通风、消防、通信、监控、供配电设施预埋件）</t>
  </si>
  <si>
    <t>kg</t>
  </si>
  <si>
    <t xml:space="preserve">清单500章   合  计        </t>
  </si>
  <si>
    <t>纵向连接钢筋</t>
  </si>
  <si>
    <t>503-4-j</t>
  </si>
  <si>
    <t>预注C30水泥浆</t>
  </si>
  <si>
    <t>503-5-k</t>
  </si>
  <si>
    <t>I14工字钢架</t>
  </si>
  <si>
    <t>栏杆工程</t>
  </si>
  <si>
    <t>不锈钢套管</t>
  </si>
  <si>
    <t>Q235B钢板/无缝钢管</t>
  </si>
  <si>
    <t>直径16锚筋</t>
  </si>
  <si>
    <t>照明工程</t>
  </si>
  <si>
    <t>60WLED灯</t>
  </si>
  <si>
    <t>个</t>
  </si>
  <si>
    <t>NH-VV(4×16)-1kV电缆</t>
  </si>
  <si>
    <t>m</t>
  </si>
  <si>
    <t>ZR-VV(3×2.5)-1kV电缆</t>
  </si>
  <si>
    <t>托盘式玻璃钢电缆桥架</t>
  </si>
  <si>
    <t>接线盒</t>
  </si>
  <si>
    <t>维修开关</t>
  </si>
  <si>
    <t>502-4</t>
  </si>
  <si>
    <t>502-4-d</t>
  </si>
  <si>
    <t>C20混凝土</t>
  </si>
  <si>
    <t>502-4-e</t>
  </si>
  <si>
    <t>C20片石混凝土</t>
  </si>
  <si>
    <t>502-4-g</t>
  </si>
  <si>
    <t>2cm厚的花岗岩饰板镶面</t>
  </si>
  <si>
    <r>
      <t>m</t>
    </r>
    <r>
      <rPr>
        <b/>
        <vertAlign val="superscript"/>
        <sz val="11"/>
        <rFont val="宋体"/>
        <family val="0"/>
      </rPr>
      <t>3</t>
    </r>
  </si>
  <si>
    <r>
      <t>m</t>
    </r>
    <r>
      <rPr>
        <b/>
        <vertAlign val="superscript"/>
        <sz val="11"/>
        <rFont val="宋体"/>
        <family val="0"/>
      </rPr>
      <t>2</t>
    </r>
  </si>
  <si>
    <r>
      <t>m</t>
    </r>
    <r>
      <rPr>
        <b/>
        <vertAlign val="superscript"/>
        <sz val="11"/>
        <color indexed="8"/>
        <rFont val="宋体"/>
        <family val="0"/>
      </rPr>
      <t>3</t>
    </r>
  </si>
  <si>
    <t>503-6-l</t>
  </si>
  <si>
    <t>连接钢材</t>
  </si>
  <si>
    <t>C25混凝土</t>
  </si>
  <si>
    <t>仰拱(含仰拱回填)、铺底</t>
  </si>
  <si>
    <t>C15混凝土</t>
  </si>
  <si>
    <t>管沟(不分预制、现浇)</t>
  </si>
  <si>
    <t>C30混凝土</t>
  </si>
  <si>
    <t>C30混凝土盖板</t>
  </si>
  <si>
    <t>混凝土垫层</t>
  </si>
  <si>
    <t>混凝土基层</t>
  </si>
  <si>
    <t>清单    第600章   安全设施及预埋管线</t>
  </si>
  <si>
    <t>镀锌-单面波形梁</t>
  </si>
  <si>
    <t>三角形（边长90cm）</t>
  </si>
  <si>
    <t>圆形（外径80cm）</t>
  </si>
  <si>
    <t>八角形（外径80cm）</t>
  </si>
  <si>
    <t xml:space="preserve">清单600章   合  计        </t>
  </si>
  <si>
    <t>kg</t>
  </si>
  <si>
    <t>704-1</t>
  </si>
  <si>
    <t>人工种植乔木</t>
  </si>
  <si>
    <t>704-1-a</t>
  </si>
  <si>
    <t>香樟（常绿）（胸径13-15cm,全冠）</t>
  </si>
  <si>
    <t>704-3</t>
  </si>
  <si>
    <t>人工种植攀缘植物</t>
  </si>
  <si>
    <t>704-3-c</t>
  </si>
  <si>
    <t>三角梅</t>
  </si>
  <si>
    <t>新型材料声屏障(聚酯复合材料板)</t>
  </si>
  <si>
    <t>706-4-a</t>
  </si>
  <si>
    <t>声屏障</t>
  </si>
  <si>
    <t>706-4-b</t>
  </si>
  <si>
    <t>H型钢立柱</t>
  </si>
  <si>
    <t>706-4-c</t>
  </si>
  <si>
    <t>钢板</t>
  </si>
  <si>
    <t xml:space="preserve">      货币单位：人民币元</t>
  </si>
  <si>
    <t>第100章至第700章清单合计</t>
  </si>
  <si>
    <t>105-1</t>
  </si>
  <si>
    <t>征地拆迁界线放样、界线开挖、画线</t>
  </si>
  <si>
    <t>105-1-a</t>
  </si>
  <si>
    <t>征地拆迁界线放样</t>
  </si>
  <si>
    <t>km</t>
  </si>
  <si>
    <t>105-1-c</t>
  </si>
  <si>
    <t>界线开挖、画线</t>
  </si>
  <si>
    <t>人民币元</t>
  </si>
  <si>
    <t>602-1</t>
  </si>
  <si>
    <t>602-1-e</t>
  </si>
  <si>
    <t>602-1-f</t>
  </si>
  <si>
    <t>钢筋</t>
  </si>
  <si>
    <t>602-2</t>
  </si>
  <si>
    <t>单面波形钢护栏</t>
  </si>
  <si>
    <t>602-2-a</t>
  </si>
  <si>
    <t>波形梁钢护栏起、终端头</t>
  </si>
  <si>
    <t>602-5-a</t>
  </si>
  <si>
    <t>分设型圆头式端头</t>
  </si>
  <si>
    <t>长方形（180×80cm）</t>
  </si>
  <si>
    <t>长方形（119×158cm）</t>
  </si>
  <si>
    <t>长方形（160×80cm）</t>
  </si>
  <si>
    <t>长方形（116×80cm）</t>
  </si>
  <si>
    <t>长方形（240×240cm）</t>
  </si>
  <si>
    <t>长方形（224×120cm）</t>
  </si>
  <si>
    <t>长方形（200×228cm）</t>
  </si>
  <si>
    <t>604-5-d</t>
  </si>
  <si>
    <t>长方形（244×180cm）</t>
  </si>
  <si>
    <t>604-5-e</t>
  </si>
  <si>
    <t>长方形（384×200cm）</t>
  </si>
  <si>
    <t>604-5-f</t>
  </si>
  <si>
    <t>长方形（232×140cm）</t>
  </si>
  <si>
    <t>604-5-h</t>
  </si>
  <si>
    <t>长方形（320×200cm）</t>
  </si>
  <si>
    <t>C25钢筋混凝土（30×30×170cm）</t>
  </si>
  <si>
    <t>C25钢筋混凝土（15×40×100cm）</t>
  </si>
  <si>
    <t>C25混凝土（30×30×30cm）</t>
  </si>
  <si>
    <t>热熔型涂料路面标线</t>
  </si>
  <si>
    <t>1号标线</t>
  </si>
  <si>
    <t>人民币元</t>
  </si>
  <si>
    <r>
      <t>m</t>
    </r>
    <r>
      <rPr>
        <b/>
        <vertAlign val="superscript"/>
        <sz val="11"/>
        <rFont val="宋体"/>
        <family val="0"/>
      </rPr>
      <t>3</t>
    </r>
  </si>
  <si>
    <r>
      <t>m</t>
    </r>
    <r>
      <rPr>
        <b/>
        <vertAlign val="superscript"/>
        <sz val="11"/>
        <rFont val="宋体"/>
        <family val="0"/>
      </rPr>
      <t>2</t>
    </r>
  </si>
  <si>
    <t xml:space="preserve"> G246安龙小湾至天生桥公路改扩建工程（K0+000~K17+967.868段）</t>
  </si>
  <si>
    <t>拆除结构物</t>
  </si>
  <si>
    <t>钢筋砼构物</t>
  </si>
  <si>
    <t>波形护栏</t>
  </si>
  <si>
    <t>202-3-b</t>
  </si>
  <si>
    <t>202-3-a</t>
  </si>
  <si>
    <t>202-3-d</t>
  </si>
  <si>
    <t>按合同条款规定,提供建筑工程一切险 (暂定金额)</t>
  </si>
  <si>
    <t>按合同条款规定,提供第三方责任险(暂定金额)</t>
  </si>
  <si>
    <r>
      <t>投标价8=</t>
    </r>
    <r>
      <rPr>
        <b/>
        <sz val="12"/>
        <rFont val="宋体"/>
        <family val="0"/>
      </rPr>
      <t>9</t>
    </r>
  </si>
  <si>
    <t>投标包价汇总表</t>
  </si>
  <si>
    <t>103-1</t>
  </si>
  <si>
    <r>
      <t>103-1</t>
    </r>
    <r>
      <rPr>
        <b/>
        <sz val="10.5"/>
        <rFont val="宋体"/>
        <family val="0"/>
      </rPr>
      <t>-a</t>
    </r>
  </si>
  <si>
    <r>
      <t>103-1-</t>
    </r>
    <r>
      <rPr>
        <b/>
        <sz val="10.5"/>
        <rFont val="宋体"/>
        <family val="0"/>
      </rPr>
      <t>b</t>
    </r>
  </si>
  <si>
    <t>临时便道的修建与养护</t>
  </si>
  <si>
    <t>临时便桥</t>
  </si>
  <si>
    <t>临时便道便桥修建、养护与拆除(包括原道路的养护费)</t>
  </si>
  <si>
    <r>
      <t>K</t>
    </r>
    <r>
      <rPr>
        <b/>
        <sz val="11"/>
        <rFont val="宋体"/>
        <family val="0"/>
      </rPr>
      <t>m</t>
    </r>
  </si>
  <si>
    <t>103-3</t>
  </si>
  <si>
    <t>临时供电设施（包括设施架设、拆除与维修）</t>
  </si>
  <si>
    <t>103-3-a</t>
  </si>
  <si>
    <t>临时电力线路</t>
  </si>
  <si>
    <t>103-4</t>
  </si>
  <si>
    <r>
      <t>103-4</t>
    </r>
    <r>
      <rPr>
        <b/>
        <sz val="10.5"/>
        <rFont val="宋体"/>
        <family val="0"/>
      </rPr>
      <t>-a</t>
    </r>
  </si>
  <si>
    <t>临时电讯线路</t>
  </si>
  <si>
    <t>座</t>
  </si>
  <si>
    <t>平整场地</t>
  </si>
  <si>
    <r>
      <t>m</t>
    </r>
    <r>
      <rPr>
        <b/>
        <vertAlign val="superscript"/>
        <sz val="11"/>
        <rFont val="宋体"/>
        <family val="0"/>
      </rPr>
      <t>2</t>
    </r>
  </si>
  <si>
    <r>
      <t>104-1-</t>
    </r>
    <r>
      <rPr>
        <b/>
        <sz val="10.5"/>
        <rFont val="宋体"/>
        <family val="0"/>
      </rPr>
      <t>a</t>
    </r>
  </si>
  <si>
    <t>交通工程</t>
  </si>
  <si>
    <t>103-1-c</t>
  </si>
  <si>
    <t>103-1-d</t>
  </si>
  <si>
    <t>103-1-e</t>
  </si>
  <si>
    <t>隧道临时便道工程（M7.5浆砌片石）</t>
  </si>
  <si>
    <t>隧道临时便道工程（开挖石方）</t>
  </si>
  <si>
    <t>隧道临时便道工程（路面）</t>
  </si>
  <si>
    <r>
      <t>m</t>
    </r>
    <r>
      <rPr>
        <b/>
        <vertAlign val="superscript"/>
        <sz val="11"/>
        <rFont val="宋体"/>
        <family val="0"/>
      </rPr>
      <t>3</t>
    </r>
  </si>
  <si>
    <r>
      <t>510-1</t>
    </r>
    <r>
      <rPr>
        <b/>
        <sz val="11"/>
        <rFont val="宋体"/>
        <family val="0"/>
      </rPr>
      <t>-1</t>
    </r>
  </si>
  <si>
    <t>a</t>
  </si>
  <si>
    <t>b</t>
  </si>
  <si>
    <t>c</t>
  </si>
  <si>
    <r>
      <t>510-1</t>
    </r>
    <r>
      <rPr>
        <b/>
        <sz val="11"/>
        <rFont val="宋体"/>
        <family val="0"/>
      </rPr>
      <t>-2</t>
    </r>
  </si>
  <si>
    <t>d</t>
  </si>
  <si>
    <t>e</t>
  </si>
  <si>
    <t>f</t>
  </si>
  <si>
    <r>
      <t>209-</t>
    </r>
    <r>
      <rPr>
        <b/>
        <sz val="11"/>
        <rFont val="宋体"/>
        <family val="0"/>
      </rPr>
      <t>3</t>
    </r>
    <r>
      <rPr>
        <b/>
        <sz val="11"/>
        <rFont val="宋体"/>
        <family val="0"/>
      </rPr>
      <t>-b</t>
    </r>
  </si>
  <si>
    <t>必测项目(项目名称)(地质和支护状况观察、水平净空收敛量测、隧道地表下沉变形量测)</t>
  </si>
  <si>
    <t>选测项目(项目名称)(应力～应变量测、锚杆拉拔)</t>
  </si>
  <si>
    <t>403-2</t>
  </si>
  <si>
    <t>下部结构钢筋（HRB400）</t>
  </si>
  <si>
    <r>
      <t xml:space="preserve">    17</t>
    </r>
    <r>
      <rPr>
        <b/>
        <sz val="14"/>
        <rFont val="仿宋_GB2312"/>
        <family val="3"/>
      </rPr>
      <t>．投标人应按业主公布的投标控制价上限的</t>
    </r>
    <r>
      <rPr>
        <b/>
        <sz val="14"/>
        <rFont val="Garamond"/>
        <family val="1"/>
      </rPr>
      <t>1.5</t>
    </r>
    <r>
      <rPr>
        <b/>
        <sz val="14"/>
        <rFont val="仿宋_GB2312"/>
        <family val="3"/>
      </rPr>
      <t>％计算本工程的安全生产费用，该笔费用计入</t>
    </r>
    <r>
      <rPr>
        <b/>
        <sz val="14"/>
        <rFont val="Garamond"/>
        <family val="1"/>
      </rPr>
      <t>100</t>
    </r>
    <r>
      <rPr>
        <b/>
        <sz val="14"/>
        <rFont val="仿宋_GB2312"/>
        <family val="3"/>
      </rPr>
      <t>章</t>
    </r>
    <r>
      <rPr>
        <b/>
        <sz val="14"/>
        <rFont val="Garamond"/>
        <family val="1"/>
      </rPr>
      <t>102-3</t>
    </r>
    <r>
      <rPr>
        <b/>
        <sz val="14"/>
        <rFont val="仿宋_GB2312"/>
        <family val="3"/>
      </rPr>
      <t>节中。</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</si>
</sst>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_ * #,##0_ ;_ * \-#,##0_ ;_ * &quot;-&quot;??_ ;_ @_ "/>
    <numFmt numFmtId="186" formatCode="0_ "/>
    <numFmt numFmtId="187" formatCode="0.00_ "/>
    <numFmt numFmtId="188" formatCode="_ * #,##0.0_ ;_ * \-#,##0.0_ ;_ * &quot;-&quot;??_ ;_ @_ "/>
    <numFmt numFmtId="189" formatCode="0_);[Red]\(0\)"/>
    <numFmt numFmtId="190" formatCode="_ * #,##0_ ;_ * \-#,##0_ ;_ * \-??_ ;_ @_ "/>
    <numFmt numFmtId="191" formatCode="0.0_ "/>
    <numFmt numFmtId="192" formatCode="0.000000_ "/>
    <numFmt numFmtId="193" formatCode="0.00000_ "/>
    <numFmt numFmtId="194" formatCode="0.0000_ "/>
    <numFmt numFmtId="195" formatCode="0.000_ "/>
    <numFmt numFmtId="196" formatCode="0.0"/>
    <numFmt numFmtId="197" formatCode="0.0_);[Red]\(0.0\)"/>
    <numFmt numFmtId="198" formatCode="#,##0_ "/>
  </numFmts>
  <fonts count="72">
    <font>
      <sz val="12"/>
      <name val="宋体"/>
      <family val="0"/>
    </font>
    <font>
      <sz val="11"/>
      <name val="宋体"/>
      <family val="0"/>
    </font>
    <font>
      <sz val="10"/>
      <name val="宋体"/>
      <family val="0"/>
    </font>
    <font>
      <sz val="10.5"/>
      <name val="宋体"/>
      <family val="0"/>
    </font>
    <font>
      <b/>
      <sz val="21"/>
      <color indexed="8"/>
      <name val="黑体"/>
      <family val="3"/>
    </font>
    <font>
      <b/>
      <sz val="18"/>
      <name val="宋体"/>
      <family val="0"/>
    </font>
    <font>
      <sz val="10"/>
      <name val="仿宋_GB2312"/>
      <family val="3"/>
    </font>
    <font>
      <sz val="9"/>
      <name val="宋体"/>
      <family val="0"/>
    </font>
    <font>
      <b/>
      <sz val="12"/>
      <name val="宋体"/>
      <family val="0"/>
    </font>
    <font>
      <b/>
      <sz val="10"/>
      <name val="Garamond"/>
      <family val="1"/>
    </font>
    <font>
      <b/>
      <sz val="10.5"/>
      <name val="仿宋_GB2312"/>
      <family val="3"/>
    </font>
    <font>
      <b/>
      <sz val="10.5"/>
      <name val="Garamond"/>
      <family val="1"/>
    </font>
    <font>
      <b/>
      <sz val="11"/>
      <name val="Garamond"/>
      <family val="1"/>
    </font>
    <font>
      <b/>
      <sz val="11"/>
      <color indexed="10"/>
      <name val="Garamond"/>
      <family val="1"/>
    </font>
    <font>
      <b/>
      <sz val="12"/>
      <name val="Garamond"/>
      <family val="1"/>
    </font>
    <font>
      <b/>
      <sz val="10"/>
      <color indexed="14"/>
      <name val="Garamond"/>
      <family val="1"/>
    </font>
    <font>
      <b/>
      <sz val="15"/>
      <name val="仿宋_GB2312"/>
      <family val="3"/>
    </font>
    <font>
      <sz val="14"/>
      <name val="仿宋_GB2312"/>
      <family val="3"/>
    </font>
    <font>
      <b/>
      <sz val="14"/>
      <name val="仿宋_GB2312"/>
      <family val="3"/>
    </font>
    <font>
      <b/>
      <sz val="15"/>
      <name val="Garamond"/>
      <family val="1"/>
    </font>
    <font>
      <sz val="15"/>
      <name val="Garamond"/>
      <family val="1"/>
    </font>
    <font>
      <sz val="14"/>
      <name val="Garamond"/>
      <family val="1"/>
    </font>
    <font>
      <b/>
      <sz val="14"/>
      <name val="Garamond"/>
      <family val="1"/>
    </font>
    <font>
      <b/>
      <sz val="30"/>
      <name val="仿宋_GB2312"/>
      <family val="3"/>
    </font>
    <font>
      <b/>
      <sz val="35"/>
      <name val="仿宋_GB2312"/>
      <family val="3"/>
    </font>
    <font>
      <b/>
      <sz val="45"/>
      <name val="仿宋_GB2312"/>
      <family val="3"/>
    </font>
    <font>
      <b/>
      <sz val="26"/>
      <name val="仿宋_GB2312"/>
      <family val="3"/>
    </font>
    <font>
      <b/>
      <sz val="22"/>
      <name val="仿宋_GB2312"/>
      <family val="3"/>
    </font>
    <font>
      <b/>
      <sz val="25"/>
      <color indexed="12"/>
      <name val="仿宋_GB2312"/>
      <family val="3"/>
    </font>
    <font>
      <sz val="14"/>
      <name val="宋体"/>
      <family val="0"/>
    </font>
    <font>
      <b/>
      <sz val="11"/>
      <name val="宋体"/>
      <family val="0"/>
    </font>
    <font>
      <b/>
      <sz val="20"/>
      <name val="宋体"/>
      <family val="0"/>
    </font>
    <font>
      <b/>
      <sz val="10.5"/>
      <name val="宋体"/>
      <family val="0"/>
    </font>
    <font>
      <b/>
      <sz val="10"/>
      <name val="宋体"/>
      <family val="0"/>
    </font>
    <font>
      <b/>
      <vertAlign val="superscript"/>
      <sz val="10"/>
      <name val="宋体"/>
      <family val="0"/>
    </font>
    <font>
      <b/>
      <vertAlign val="superscript"/>
      <sz val="11"/>
      <name val="宋体"/>
      <family val="0"/>
    </font>
    <font>
      <b/>
      <vertAlign val="superscript"/>
      <sz val="11"/>
      <color indexed="8"/>
      <name val="宋体"/>
      <family val="0"/>
    </font>
    <font>
      <b/>
      <sz val="2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1" borderId="5" applyNumberFormat="0" applyAlignment="0" applyProtection="0"/>
    <xf numFmtId="0" fontId="65" fillId="22"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9" fillId="29" borderId="0" applyNumberFormat="0" applyBorder="0" applyAlignment="0" applyProtection="0"/>
    <xf numFmtId="0" fontId="70" fillId="21" borderId="8" applyNumberFormat="0" applyAlignment="0" applyProtection="0"/>
    <xf numFmtId="0" fontId="71" fillId="30" borderId="5" applyNumberFormat="0" applyAlignment="0" applyProtection="0"/>
    <xf numFmtId="0" fontId="0" fillId="31" borderId="9" applyNumberFormat="0" applyFont="0" applyAlignment="0" applyProtection="0"/>
  </cellStyleXfs>
  <cellXfs count="24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6" fillId="0" borderId="0" xfId="0" applyFont="1" applyAlignment="1">
      <alignment/>
    </xf>
    <xf numFmtId="0" fontId="0" fillId="0" borderId="0" xfId="0" applyFont="1" applyAlignment="1">
      <alignment vertical="center" wrapText="1"/>
    </xf>
    <xf numFmtId="0" fontId="0" fillId="0" borderId="0" xfId="0" applyFont="1" applyFill="1" applyAlignment="1">
      <alignment vertical="center" wrapText="1"/>
    </xf>
    <xf numFmtId="20" fontId="8" fillId="0" borderId="0" xfId="0" applyNumberFormat="1"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wrapText="1"/>
    </xf>
    <xf numFmtId="0" fontId="9"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Fill="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14" fillId="0" borderId="0" xfId="0" applyFont="1" applyAlignment="1">
      <alignment/>
    </xf>
    <xf numFmtId="0" fontId="14" fillId="0" borderId="0" xfId="0" applyFont="1" applyFill="1" applyAlignment="1">
      <alignment/>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justify"/>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vertic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xf>
    <xf numFmtId="0" fontId="10" fillId="0" borderId="0" xfId="0" applyFont="1" applyFill="1" applyAlignment="1">
      <alignment vertical="center"/>
    </xf>
    <xf numFmtId="0" fontId="9" fillId="32" borderId="0" xfId="0" applyFont="1" applyFill="1" applyAlignment="1">
      <alignment vertical="center" wrapText="1"/>
    </xf>
    <xf numFmtId="0" fontId="14" fillId="32" borderId="0" xfId="0" applyFont="1" applyFill="1" applyAlignment="1">
      <alignment/>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NumberFormat="1" applyFont="1" applyFill="1" applyAlignment="1">
      <alignment horizontal="center" vertical="center" wrapText="1"/>
    </xf>
    <xf numFmtId="0" fontId="30" fillId="0" borderId="10" xfId="0"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horizontal="left" vertical="center" wrapText="1"/>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32" borderId="0" xfId="0" applyFont="1" applyFill="1" applyAlignment="1">
      <alignment vertical="center"/>
    </xf>
    <xf numFmtId="0" fontId="32" fillId="32" borderId="0" xfId="0" applyFont="1" applyFill="1" applyAlignment="1">
      <alignment horizontal="left" vertical="center" wrapText="1"/>
    </xf>
    <xf numFmtId="0" fontId="32" fillId="32" borderId="0" xfId="0" applyFont="1" applyFill="1" applyAlignment="1">
      <alignment horizontal="center" vertical="center" wrapText="1"/>
    </xf>
    <xf numFmtId="0" fontId="32" fillId="0" borderId="0" xfId="0" applyNumberFormat="1" applyFont="1" applyFill="1" applyAlignment="1">
      <alignment horizontal="center" vertical="center" wrapText="1"/>
    </xf>
    <xf numFmtId="0" fontId="30" fillId="0" borderId="10" xfId="0" applyNumberFormat="1" applyFont="1" applyFill="1" applyBorder="1" applyAlignment="1">
      <alignment horizontal="center" vertical="center" wrapText="1"/>
    </xf>
    <xf numFmtId="187" fontId="30" fillId="0" borderId="10" xfId="0" applyNumberFormat="1" applyFont="1" applyFill="1" applyBorder="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horizontal="center" vertical="center" wrapText="1"/>
    </xf>
    <xf numFmtId="0" fontId="32" fillId="0" borderId="0" xfId="0" applyFont="1" applyFill="1" applyAlignment="1">
      <alignment horizontal="left" vertical="center" wrapText="1"/>
    </xf>
    <xf numFmtId="0" fontId="32" fillId="0" borderId="0" xfId="0" applyFont="1" applyFill="1" applyAlignment="1">
      <alignment horizontal="center" vertical="center" wrapText="1"/>
    </xf>
    <xf numFmtId="0" fontId="32" fillId="0" borderId="0" xfId="0" applyFont="1" applyAlignment="1">
      <alignment vertical="center" wrapText="1"/>
    </xf>
    <xf numFmtId="0" fontId="8" fillId="0" borderId="10" xfId="0" applyFont="1" applyBorder="1" applyAlignment="1">
      <alignment horizontal="center" vertical="center"/>
    </xf>
    <xf numFmtId="186" fontId="3" fillId="0" borderId="0" xfId="0" applyNumberFormat="1" applyFont="1" applyFill="1" applyAlignment="1">
      <alignment horizontal="center" vertical="center" wrapText="1"/>
    </xf>
    <xf numFmtId="0" fontId="32" fillId="0" borderId="0" xfId="0" applyFont="1" applyAlignment="1" applyProtection="1">
      <alignment vertical="center"/>
      <protection hidden="1"/>
    </xf>
    <xf numFmtId="0" fontId="30" fillId="0" borderId="0" xfId="0" applyFont="1" applyFill="1" applyAlignment="1" applyProtection="1">
      <alignment horizontal="left" vertical="center" wrapText="1"/>
      <protection hidden="1"/>
    </xf>
    <xf numFmtId="0" fontId="30" fillId="0" borderId="0" xfId="0" applyFont="1" applyFill="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187" fontId="32" fillId="0" borderId="10" xfId="0" applyNumberFormat="1" applyFont="1" applyBorder="1" applyAlignment="1">
      <alignment horizontal="center" vertical="center" wrapText="1"/>
    </xf>
    <xf numFmtId="187" fontId="11" fillId="0" borderId="0" xfId="0" applyNumberFormat="1" applyFont="1" applyAlignment="1">
      <alignment horizontal="center" vertical="center" wrapText="1"/>
    </xf>
    <xf numFmtId="186" fontId="32" fillId="0" borderId="10" xfId="0" applyNumberFormat="1" applyFont="1" applyBorder="1" applyAlignment="1">
      <alignment horizontal="center" vertical="center" wrapText="1"/>
    </xf>
    <xf numFmtId="186" fontId="11" fillId="0" borderId="0" xfId="0" applyNumberFormat="1" applyFont="1" applyAlignment="1">
      <alignment horizontal="center" vertical="center" wrapText="1"/>
    </xf>
    <xf numFmtId="186" fontId="32" fillId="32" borderId="0" xfId="0" applyNumberFormat="1" applyFont="1" applyFill="1" applyAlignment="1">
      <alignment horizontal="center" vertical="center" wrapText="1"/>
    </xf>
    <xf numFmtId="186" fontId="30" fillId="0" borderId="10" xfId="0" applyNumberFormat="1" applyFont="1" applyFill="1" applyBorder="1" applyAlignment="1">
      <alignment horizontal="center" vertical="center" wrapText="1"/>
    </xf>
    <xf numFmtId="187" fontId="11" fillId="0" borderId="0" xfId="0" applyNumberFormat="1" applyFont="1" applyFill="1" applyAlignment="1">
      <alignment horizontal="center" vertical="center" wrapText="1"/>
    </xf>
    <xf numFmtId="187" fontId="30" fillId="0" borderId="10" xfId="50" applyNumberFormat="1" applyFont="1" applyFill="1" applyBorder="1" applyAlignment="1">
      <alignment horizontal="center" vertical="center" wrapText="1"/>
    </xf>
    <xf numFmtId="187" fontId="30" fillId="0" borderId="0" xfId="50" applyNumberFormat="1" applyFont="1" applyFill="1" applyAlignment="1">
      <alignment horizontal="center" vertical="center" wrapText="1"/>
    </xf>
    <xf numFmtId="187" fontId="12" fillId="0" borderId="0" xfId="50" applyNumberFormat="1" applyFont="1" applyFill="1" applyAlignment="1">
      <alignment horizontal="center" vertical="center" wrapText="1"/>
    </xf>
    <xf numFmtId="187" fontId="9" fillId="0" borderId="0" xfId="50" applyNumberFormat="1" applyFont="1" applyFill="1" applyAlignment="1">
      <alignment horizontal="center" vertical="center" wrapText="1"/>
    </xf>
    <xf numFmtId="186" fontId="33" fillId="0" borderId="0" xfId="0" applyNumberFormat="1" applyFont="1" applyFill="1" applyAlignment="1">
      <alignment horizontal="center" vertical="center" wrapText="1"/>
    </xf>
    <xf numFmtId="186" fontId="30" fillId="0" borderId="0" xfId="0" applyNumberFormat="1" applyFont="1" applyFill="1" applyAlignment="1">
      <alignment horizontal="center" vertical="center" wrapText="1"/>
    </xf>
    <xf numFmtId="186" fontId="12" fillId="0" borderId="0" xfId="0" applyNumberFormat="1" applyFont="1" applyFill="1" applyAlignment="1">
      <alignment horizontal="center" vertical="center" wrapText="1"/>
    </xf>
    <xf numFmtId="186" fontId="9" fillId="0" borderId="0" xfId="0" applyNumberFormat="1" applyFont="1" applyFill="1" applyAlignment="1">
      <alignment horizontal="center" vertical="center" wrapText="1"/>
    </xf>
    <xf numFmtId="187" fontId="30" fillId="0" borderId="0" xfId="50" applyNumberFormat="1" applyFont="1" applyFill="1" applyAlignment="1" applyProtection="1">
      <alignment horizontal="center" vertical="center" wrapText="1"/>
      <protection hidden="1"/>
    </xf>
    <xf numFmtId="187" fontId="32" fillId="0" borderId="10" xfId="0" applyNumberFormat="1" applyFont="1" applyBorder="1" applyAlignment="1" applyProtection="1">
      <alignment horizontal="center" vertical="center" wrapText="1"/>
      <protection hidden="1"/>
    </xf>
    <xf numFmtId="186" fontId="30" fillId="0" borderId="0" xfId="0" applyNumberFormat="1" applyFont="1" applyFill="1" applyAlignment="1" applyProtection="1">
      <alignment horizontal="center" vertical="center" wrapText="1"/>
      <protection hidden="1"/>
    </xf>
    <xf numFmtId="186" fontId="32" fillId="0" borderId="10" xfId="0" applyNumberFormat="1" applyFont="1" applyBorder="1" applyAlignment="1" applyProtection="1">
      <alignment horizontal="center" vertical="center" wrapText="1"/>
      <protection hidden="1"/>
    </xf>
    <xf numFmtId="187" fontId="32" fillId="0" borderId="10" xfId="0" applyNumberFormat="1" applyFont="1" applyFill="1" applyBorder="1" applyAlignment="1">
      <alignment horizontal="center" vertical="center" wrapText="1"/>
    </xf>
    <xf numFmtId="187" fontId="3" fillId="0" borderId="0" xfId="0" applyNumberFormat="1" applyFont="1" applyFill="1" applyAlignment="1">
      <alignment horizontal="center" vertical="center" wrapText="1"/>
    </xf>
    <xf numFmtId="186" fontId="32" fillId="0" borderId="0" xfId="0" applyNumberFormat="1" applyFont="1" applyFill="1" applyAlignment="1">
      <alignment horizontal="center" vertical="center" wrapText="1"/>
    </xf>
    <xf numFmtId="186" fontId="32" fillId="0" borderId="10" xfId="0" applyNumberFormat="1" applyFont="1" applyFill="1" applyBorder="1" applyAlignment="1">
      <alignment horizontal="center" vertical="center" wrapText="1"/>
    </xf>
    <xf numFmtId="186" fontId="8" fillId="0" borderId="10" xfId="0" applyNumberFormat="1" applyFont="1" applyBorder="1" applyAlignment="1">
      <alignment horizontal="center" vertical="center"/>
    </xf>
    <xf numFmtId="187" fontId="32" fillId="32" borderId="0" xfId="0" applyNumberFormat="1" applyFont="1" applyFill="1" applyAlignment="1">
      <alignment horizontal="center" vertical="center"/>
    </xf>
    <xf numFmtId="187" fontId="12" fillId="0" borderId="0" xfId="0" applyNumberFormat="1" applyFont="1" applyFill="1" applyAlignment="1">
      <alignment horizontal="center" vertical="center" wrapText="1"/>
    </xf>
    <xf numFmtId="187" fontId="9" fillId="0" borderId="0" xfId="0" applyNumberFormat="1" applyFont="1" applyFill="1" applyAlignment="1">
      <alignment horizontal="center" vertical="center" wrapText="1"/>
    </xf>
    <xf numFmtId="187" fontId="11" fillId="0" borderId="0" xfId="50" applyNumberFormat="1" applyFont="1" applyFill="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pplyProtection="1">
      <alignment horizontal="center" vertical="center"/>
      <protection hidden="1"/>
    </xf>
    <xf numFmtId="0" fontId="2" fillId="0" borderId="0" xfId="0" applyFont="1" applyAlignment="1">
      <alignment horizontal="center" vertical="center" wrapText="1"/>
    </xf>
    <xf numFmtId="187" fontId="2" fillId="0" borderId="0" xfId="0" applyNumberFormat="1" applyFont="1" applyAlignment="1">
      <alignment horizontal="center" vertical="center" wrapText="1"/>
    </xf>
    <xf numFmtId="186" fontId="2" fillId="0" borderId="0" xfId="0" applyNumberFormat="1" applyFont="1" applyAlignment="1">
      <alignment horizontal="center" vertical="center" wrapText="1"/>
    </xf>
    <xf numFmtId="187" fontId="32" fillId="0" borderId="0" xfId="0" applyNumberFormat="1" applyFont="1" applyFill="1" applyAlignment="1">
      <alignment horizontal="center" vertical="center"/>
    </xf>
    <xf numFmtId="186" fontId="11" fillId="0" borderId="0" xfId="0" applyNumberFormat="1" applyFont="1" applyFill="1" applyAlignment="1">
      <alignment horizontal="center" vertical="center" wrapText="1"/>
    </xf>
    <xf numFmtId="186" fontId="32" fillId="0" borderId="0" xfId="0" applyNumberFormat="1" applyFont="1" applyAlignment="1">
      <alignment horizontal="center" vertical="center"/>
    </xf>
    <xf numFmtId="186" fontId="8" fillId="0" borderId="0" xfId="0" applyNumberFormat="1" applyFont="1" applyAlignment="1">
      <alignment horizontal="center" vertical="center"/>
    </xf>
    <xf numFmtId="186" fontId="3" fillId="0" borderId="0" xfId="0" applyNumberFormat="1" applyFont="1" applyAlignment="1">
      <alignment horizontal="center" vertical="center" wrapText="1"/>
    </xf>
    <xf numFmtId="0" fontId="12" fillId="32" borderId="0" xfId="0" applyFont="1" applyFill="1" applyAlignment="1">
      <alignment vertical="center" wrapText="1"/>
    </xf>
    <xf numFmtId="0" fontId="32" fillId="32" borderId="10" xfId="0" applyFont="1" applyFill="1" applyBorder="1" applyAlignment="1">
      <alignment horizontal="center" vertical="center" wrapText="1"/>
    </xf>
    <xf numFmtId="0" fontId="13" fillId="32" borderId="0" xfId="0" applyFont="1" applyFill="1" applyAlignment="1">
      <alignment vertical="center" wrapText="1"/>
    </xf>
    <xf numFmtId="0" fontId="32" fillId="32" borderId="11" xfId="0" applyFont="1" applyFill="1" applyBorder="1" applyAlignment="1">
      <alignment horizontal="center" vertical="center" wrapText="1"/>
    </xf>
    <xf numFmtId="0" fontId="11" fillId="32" borderId="0" xfId="0" applyFont="1" applyFill="1" applyAlignment="1">
      <alignment vertical="center" wrapText="1"/>
    </xf>
    <xf numFmtId="0" fontId="11" fillId="32" borderId="0" xfId="0" applyFont="1" applyFill="1" applyAlignment="1">
      <alignment horizontal="center" vertical="center" wrapText="1"/>
    </xf>
    <xf numFmtId="187" fontId="11" fillId="32" borderId="0" xfId="0" applyNumberFormat="1" applyFont="1" applyFill="1" applyAlignment="1">
      <alignment horizontal="center" vertical="center" wrapText="1"/>
    </xf>
    <xf numFmtId="186" fontId="11" fillId="32" borderId="0" xfId="0" applyNumberFormat="1" applyFont="1" applyFill="1" applyAlignment="1">
      <alignment horizontal="center" vertical="center" wrapText="1"/>
    </xf>
    <xf numFmtId="0" fontId="30" fillId="32" borderId="10" xfId="0" applyFont="1" applyFill="1" applyBorder="1" applyAlignment="1">
      <alignment horizontal="center" vertical="center" wrapText="1"/>
    </xf>
    <xf numFmtId="187" fontId="30" fillId="32" borderId="10" xfId="0" applyNumberFormat="1" applyFont="1" applyFill="1" applyBorder="1" applyAlignment="1" applyProtection="1">
      <alignment horizontal="center" vertical="center" wrapText="1"/>
      <protection locked="0"/>
    </xf>
    <xf numFmtId="187" fontId="30" fillId="32" borderId="10" xfId="53" applyNumberFormat="1" applyFont="1" applyFill="1" applyBorder="1" applyAlignment="1" applyProtection="1">
      <alignment horizontal="center" vertical="center" wrapText="1"/>
      <protection locked="0"/>
    </xf>
    <xf numFmtId="0" fontId="12" fillId="32" borderId="0" xfId="0" applyFont="1" applyFill="1" applyAlignment="1">
      <alignment horizontal="center" vertical="center" wrapText="1"/>
    </xf>
    <xf numFmtId="187" fontId="12" fillId="32" borderId="0" xfId="0" applyNumberFormat="1" applyFont="1" applyFill="1" applyAlignment="1">
      <alignment horizontal="center" vertical="center" wrapText="1"/>
    </xf>
    <xf numFmtId="186" fontId="12" fillId="32" borderId="0" xfId="0" applyNumberFormat="1" applyFont="1" applyFill="1" applyAlignment="1">
      <alignment horizontal="center" vertical="center" wrapText="1"/>
    </xf>
    <xf numFmtId="0" fontId="11" fillId="32" borderId="0" xfId="0" applyNumberFormat="1" applyFont="1" applyFill="1" applyAlignment="1">
      <alignment horizontal="center" vertical="center" wrapText="1"/>
    </xf>
    <xf numFmtId="187" fontId="30" fillId="32" borderId="10" xfId="50" applyNumberFormat="1" applyFont="1" applyFill="1" applyBorder="1" applyAlignment="1" applyProtection="1">
      <alignment horizontal="center" vertical="center" wrapText="1"/>
      <protection locked="0"/>
    </xf>
    <xf numFmtId="187" fontId="30" fillId="32" borderId="10" xfId="50" applyNumberFormat="1" applyFont="1" applyFill="1" applyBorder="1" applyAlignment="1" applyProtection="1">
      <alignment horizontal="center" vertical="center" wrapText="1"/>
      <protection locked="0"/>
    </xf>
    <xf numFmtId="187" fontId="11" fillId="32" borderId="0" xfId="50" applyNumberFormat="1" applyFont="1" applyFill="1" applyAlignment="1">
      <alignment horizontal="center" vertical="center" wrapText="1"/>
    </xf>
    <xf numFmtId="186" fontId="9" fillId="32" borderId="0" xfId="0" applyNumberFormat="1" applyFont="1" applyFill="1" applyAlignment="1">
      <alignment horizontal="center" vertical="center" wrapText="1"/>
    </xf>
    <xf numFmtId="0" fontId="15" fillId="32" borderId="0" xfId="0" applyFont="1" applyFill="1" applyAlignment="1">
      <alignment vertical="center" wrapText="1"/>
    </xf>
    <xf numFmtId="0" fontId="12" fillId="32" borderId="0" xfId="0" applyFont="1" applyFill="1" applyBorder="1" applyAlignment="1">
      <alignment horizontal="center" vertical="center" wrapText="1"/>
    </xf>
    <xf numFmtId="187" fontId="12" fillId="32" borderId="0" xfId="50" applyNumberFormat="1" applyFont="1" applyFill="1" applyBorder="1" applyAlignment="1">
      <alignment horizontal="center" vertical="center" wrapText="1"/>
    </xf>
    <xf numFmtId="187" fontId="12" fillId="32" borderId="0" xfId="50" applyNumberFormat="1" applyFont="1" applyFill="1" applyAlignment="1">
      <alignment horizontal="center" vertical="center" wrapText="1"/>
    </xf>
    <xf numFmtId="0" fontId="30" fillId="32" borderId="10" xfId="0" applyFont="1" applyFill="1" applyBorder="1" applyAlignment="1" applyProtection="1">
      <alignment horizontal="left" vertical="center"/>
      <protection hidden="1"/>
    </xf>
    <xf numFmtId="0" fontId="30" fillId="32" borderId="10" xfId="0" applyFont="1" applyFill="1" applyBorder="1" applyAlignment="1" applyProtection="1">
      <alignment horizontal="left" vertical="center" wrapText="1"/>
      <protection hidden="1"/>
    </xf>
    <xf numFmtId="0" fontId="30" fillId="32" borderId="10" xfId="0" applyFont="1" applyFill="1" applyBorder="1" applyAlignment="1" applyProtection="1">
      <alignment horizontal="center" vertical="center" wrapText="1"/>
      <protection hidden="1"/>
    </xf>
    <xf numFmtId="187" fontId="30" fillId="32" borderId="10" xfId="0" applyNumberFormat="1" applyFont="1" applyFill="1" applyBorder="1" applyAlignment="1" applyProtection="1">
      <alignment horizontal="center" vertical="center" wrapText="1"/>
      <protection hidden="1"/>
    </xf>
    <xf numFmtId="187" fontId="30" fillId="32" borderId="10" xfId="0" applyNumberFormat="1" applyFont="1" applyFill="1" applyBorder="1" applyAlignment="1" applyProtection="1">
      <alignment horizontal="center" vertical="center" wrapText="1"/>
      <protection locked="0"/>
    </xf>
    <xf numFmtId="0" fontId="1" fillId="32" borderId="0" xfId="0" applyFont="1" applyFill="1" applyAlignment="1">
      <alignment vertical="center" wrapText="1"/>
    </xf>
    <xf numFmtId="187" fontId="33" fillId="32" borderId="10" xfId="0" applyNumberFormat="1" applyFont="1" applyFill="1" applyBorder="1" applyAlignment="1" applyProtection="1">
      <alignment horizontal="center" vertical="center"/>
      <protection hidden="1"/>
    </xf>
    <xf numFmtId="0" fontId="2" fillId="32" borderId="0" xfId="0" applyFont="1" applyFill="1" applyAlignment="1">
      <alignment vertical="center" wrapText="1"/>
    </xf>
    <xf numFmtId="0" fontId="0" fillId="32" borderId="0" xfId="0" applyFill="1" applyAlignment="1">
      <alignment/>
    </xf>
    <xf numFmtId="187" fontId="30" fillId="32" borderId="10" xfId="0" applyNumberFormat="1" applyFont="1" applyFill="1" applyBorder="1" applyAlignment="1" applyProtection="1">
      <alignment horizontal="center" vertical="center" wrapText="1"/>
      <protection hidden="1"/>
    </xf>
    <xf numFmtId="0" fontId="32" fillId="32" borderId="10" xfId="0" applyFont="1" applyFill="1" applyBorder="1" applyAlignment="1" applyProtection="1">
      <alignment horizontal="center" vertical="center" wrapText="1"/>
      <protection hidden="1"/>
    </xf>
    <xf numFmtId="0" fontId="2" fillId="32" borderId="0" xfId="0" applyFont="1" applyFill="1" applyAlignment="1">
      <alignment horizontal="center" vertical="center" wrapText="1"/>
    </xf>
    <xf numFmtId="187" fontId="2" fillId="32" borderId="0" xfId="0" applyNumberFormat="1" applyFont="1" applyFill="1" applyAlignment="1">
      <alignment horizontal="center" vertical="center" wrapText="1"/>
    </xf>
    <xf numFmtId="186" fontId="2" fillId="32" borderId="0" xfId="0" applyNumberFormat="1" applyFont="1" applyFill="1" applyAlignment="1">
      <alignment horizontal="center" vertical="center" wrapText="1"/>
    </xf>
    <xf numFmtId="0" fontId="0" fillId="32" borderId="0" xfId="0" applyFont="1" applyFill="1" applyAlignment="1">
      <alignment/>
    </xf>
    <xf numFmtId="187" fontId="30" fillId="32" borderId="12" xfId="0" applyNumberFormat="1" applyFont="1" applyFill="1" applyBorder="1" applyAlignment="1" applyProtection="1">
      <alignment horizontal="center" vertical="center" wrapText="1"/>
      <protection locked="0"/>
    </xf>
    <xf numFmtId="0" fontId="3" fillId="32" borderId="0" xfId="0" applyFont="1" applyFill="1" applyAlignment="1">
      <alignment vertical="center" wrapText="1"/>
    </xf>
    <xf numFmtId="0" fontId="3" fillId="32" borderId="0" xfId="0" applyFont="1" applyFill="1" applyAlignment="1">
      <alignment horizontal="center" vertical="center" wrapText="1"/>
    </xf>
    <xf numFmtId="187" fontId="3" fillId="32" borderId="0" xfId="0" applyNumberFormat="1" applyFont="1" applyFill="1" applyAlignment="1">
      <alignment horizontal="center" vertical="center" wrapText="1"/>
    </xf>
    <xf numFmtId="186" fontId="3" fillId="32" borderId="0" xfId="0" applyNumberFormat="1" applyFont="1" applyFill="1" applyAlignment="1">
      <alignment horizontal="center" vertical="center" wrapText="1"/>
    </xf>
    <xf numFmtId="187" fontId="32" fillId="32" borderId="10" xfId="0" applyNumberFormat="1" applyFont="1" applyFill="1" applyBorder="1" applyAlignment="1" applyProtection="1">
      <alignment horizontal="center" vertical="center" wrapText="1"/>
      <protection/>
    </xf>
    <xf numFmtId="187" fontId="32" fillId="32" borderId="10" xfId="52" applyNumberFormat="1" applyFont="1" applyFill="1" applyBorder="1" applyAlignment="1" applyProtection="1">
      <alignment horizontal="center" vertical="center" wrapText="1"/>
      <protection/>
    </xf>
    <xf numFmtId="49" fontId="32" fillId="32" borderId="10" xfId="0" applyNumberFormat="1" applyFont="1" applyFill="1" applyBorder="1" applyAlignment="1" applyProtection="1">
      <alignment horizontal="left" vertical="center" wrapText="1"/>
      <protection/>
    </xf>
    <xf numFmtId="0" fontId="32" fillId="32" borderId="10" xfId="0" applyFont="1" applyFill="1" applyBorder="1" applyAlignment="1" applyProtection="1">
      <alignment horizontal="left" vertical="center"/>
      <protection/>
    </xf>
    <xf numFmtId="0" fontId="30" fillId="32" borderId="10" xfId="0" applyFont="1" applyFill="1" applyBorder="1" applyAlignment="1" applyProtection="1">
      <alignment horizontal="center" vertical="center"/>
      <protection/>
    </xf>
    <xf numFmtId="0" fontId="32" fillId="32" borderId="10" xfId="0" applyFont="1" applyFill="1" applyBorder="1" applyAlignment="1" applyProtection="1">
      <alignment horizontal="center" vertical="center" wrapText="1"/>
      <protection/>
    </xf>
    <xf numFmtId="0" fontId="32" fillId="32" borderId="10" xfId="0" applyFont="1" applyFill="1" applyBorder="1" applyAlignment="1" applyProtection="1">
      <alignment horizontal="left" vertical="center" wrapText="1"/>
      <protection/>
    </xf>
    <xf numFmtId="49" fontId="32" fillId="32" borderId="10" xfId="0" applyNumberFormat="1" applyFont="1" applyFill="1" applyBorder="1" applyAlignment="1" applyProtection="1">
      <alignment horizontal="left" vertical="center" wrapText="1"/>
      <protection/>
    </xf>
    <xf numFmtId="0" fontId="32" fillId="32" borderId="10" xfId="0" applyFont="1" applyFill="1" applyBorder="1" applyAlignment="1" applyProtection="1">
      <alignment horizontal="left" vertical="center" wrapText="1"/>
      <protection/>
    </xf>
    <xf numFmtId="0" fontId="32" fillId="32" borderId="10" xfId="0" applyFont="1" applyFill="1" applyBorder="1" applyAlignment="1" applyProtection="1">
      <alignment horizontal="left" vertical="center" wrapText="1"/>
      <protection/>
    </xf>
    <xf numFmtId="0" fontId="30" fillId="32" borderId="10" xfId="0" applyFont="1" applyFill="1" applyBorder="1" applyAlignment="1" applyProtection="1">
      <alignment horizontal="center" vertical="center"/>
      <protection/>
    </xf>
    <xf numFmtId="49" fontId="32" fillId="32" borderId="10" xfId="0" applyNumberFormat="1" applyFont="1" applyFill="1" applyBorder="1" applyAlignment="1" applyProtection="1">
      <alignment horizontal="left" vertical="center" wrapText="1"/>
      <protection/>
    </xf>
    <xf numFmtId="0" fontId="30" fillId="32" borderId="10" xfId="0" applyFont="1" applyFill="1" applyBorder="1" applyAlignment="1" applyProtection="1">
      <alignment horizontal="center" vertical="center"/>
      <protection/>
    </xf>
    <xf numFmtId="0" fontId="32" fillId="32" borderId="10" xfId="0" applyFont="1" applyFill="1" applyBorder="1" applyAlignment="1" applyProtection="1">
      <alignment horizontal="center" vertical="center" wrapText="1"/>
      <protection/>
    </xf>
    <xf numFmtId="0" fontId="30" fillId="32" borderId="10" xfId="0" applyFont="1" applyFill="1" applyBorder="1" applyAlignment="1" applyProtection="1">
      <alignment horizontal="center" vertical="center"/>
      <protection/>
    </xf>
    <xf numFmtId="0" fontId="32" fillId="32" borderId="10" xfId="0" applyFont="1" applyFill="1" applyBorder="1" applyAlignment="1" applyProtection="1">
      <alignment vertical="center" wrapText="1"/>
      <protection/>
    </xf>
    <xf numFmtId="0" fontId="32" fillId="32" borderId="10" xfId="0" applyFont="1" applyFill="1" applyBorder="1" applyAlignment="1" applyProtection="1">
      <alignment horizontal="left" vertical="center"/>
      <protection/>
    </xf>
    <xf numFmtId="0" fontId="32" fillId="32" borderId="10" xfId="0" applyFont="1" applyFill="1" applyBorder="1" applyAlignment="1" applyProtection="1">
      <alignment horizontal="left" vertical="center"/>
      <protection/>
    </xf>
    <xf numFmtId="0" fontId="30" fillId="32" borderId="13" xfId="0" applyFont="1" applyFill="1" applyBorder="1" applyAlignment="1" applyProtection="1">
      <alignment vertical="center" wrapText="1"/>
      <protection/>
    </xf>
    <xf numFmtId="0" fontId="30" fillId="32" borderId="10" xfId="0" applyFont="1" applyFill="1" applyBorder="1" applyAlignment="1" applyProtection="1">
      <alignment vertical="center" wrapText="1"/>
      <protection/>
    </xf>
    <xf numFmtId="0" fontId="30" fillId="32" borderId="10" xfId="0" applyFont="1" applyFill="1" applyBorder="1" applyAlignment="1" applyProtection="1">
      <alignment horizontal="center" vertical="center" wrapText="1"/>
      <protection/>
    </xf>
    <xf numFmtId="186" fontId="32" fillId="32" borderId="10" xfId="0" applyNumberFormat="1" applyFont="1" applyFill="1" applyBorder="1" applyAlignment="1" applyProtection="1">
      <alignment horizontal="center" vertical="center" wrapText="1"/>
      <protection/>
    </xf>
    <xf numFmtId="187" fontId="30" fillId="32" borderId="10" xfId="0" applyNumberFormat="1" applyFont="1" applyFill="1" applyBorder="1" applyAlignment="1" applyProtection="1">
      <alignment horizontal="center" vertical="center" wrapText="1"/>
      <protection/>
    </xf>
    <xf numFmtId="0" fontId="30" fillId="32" borderId="10" xfId="0" applyFont="1" applyFill="1" applyBorder="1" applyAlignment="1" applyProtection="1">
      <alignment horizontal="left" vertical="center"/>
      <protection/>
    </xf>
    <xf numFmtId="0" fontId="30" fillId="32" borderId="10" xfId="0" applyFont="1" applyFill="1" applyBorder="1" applyAlignment="1" applyProtection="1">
      <alignment horizontal="justify" vertical="center" wrapText="1"/>
      <protection/>
    </xf>
    <xf numFmtId="0" fontId="30" fillId="32" borderId="10" xfId="0" applyFont="1" applyFill="1" applyBorder="1" applyAlignment="1" applyProtection="1">
      <alignment horizontal="center" vertical="center" wrapText="1"/>
      <protection/>
    </xf>
    <xf numFmtId="0" fontId="30" fillId="32" borderId="10" xfId="0" applyFont="1" applyFill="1" applyBorder="1" applyAlignment="1" applyProtection="1">
      <alignment horizontal="left" vertical="center" wrapText="1"/>
      <protection/>
    </xf>
    <xf numFmtId="0" fontId="30" fillId="32" borderId="10" xfId="0" applyFont="1" applyFill="1" applyBorder="1" applyAlignment="1" applyProtection="1">
      <alignment horizontal="left" vertical="center"/>
      <protection/>
    </xf>
    <xf numFmtId="0" fontId="33" fillId="32" borderId="10" xfId="0" applyFont="1" applyFill="1" applyBorder="1" applyAlignment="1" applyProtection="1">
      <alignment horizontal="center" vertical="center" wrapText="1"/>
      <protection/>
    </xf>
    <xf numFmtId="187" fontId="30" fillId="32" borderId="10" xfId="0" applyNumberFormat="1" applyFont="1" applyFill="1" applyBorder="1" applyAlignment="1" applyProtection="1">
      <alignment horizontal="center" vertical="center" wrapText="1"/>
      <protection/>
    </xf>
    <xf numFmtId="187" fontId="30" fillId="32" borderId="12" xfId="0" applyNumberFormat="1" applyFont="1" applyFill="1" applyBorder="1" applyAlignment="1" applyProtection="1">
      <alignment horizontal="center" vertical="center" wrapText="1"/>
      <protection/>
    </xf>
    <xf numFmtId="0" fontId="30" fillId="32" borderId="10" xfId="0" applyFont="1" applyFill="1" applyBorder="1" applyAlignment="1" applyProtection="1">
      <alignment horizontal="left" vertical="center" wrapText="1"/>
      <protection/>
    </xf>
    <xf numFmtId="0" fontId="30" fillId="32" borderId="10" xfId="0" applyFont="1" applyFill="1" applyBorder="1" applyAlignment="1" applyProtection="1">
      <alignment horizontal="center" vertical="center" wrapText="1"/>
      <protection/>
    </xf>
    <xf numFmtId="187" fontId="30" fillId="32" borderId="10" xfId="0" applyNumberFormat="1" applyFont="1" applyFill="1" applyBorder="1" applyAlignment="1" applyProtection="1">
      <alignment horizontal="center" vertical="center" wrapText="1"/>
      <protection/>
    </xf>
    <xf numFmtId="49" fontId="8" fillId="32" borderId="10" xfId="0" applyNumberFormat="1" applyFont="1" applyFill="1" applyBorder="1" applyAlignment="1" applyProtection="1">
      <alignment horizontal="center" vertical="center" wrapText="1"/>
      <protection/>
    </xf>
    <xf numFmtId="0" fontId="30" fillId="32" borderId="10" xfId="0" applyFont="1" applyFill="1" applyBorder="1" applyAlignment="1" applyProtection="1">
      <alignment horizontal="left" vertical="center"/>
      <protection/>
    </xf>
    <xf numFmtId="187" fontId="30" fillId="32" borderId="10"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187" fontId="32" fillId="32" borderId="10" xfId="52" applyNumberFormat="1" applyFont="1" applyFill="1" applyBorder="1" applyAlignment="1" applyProtection="1">
      <alignment horizontal="center" vertical="center" wrapText="1"/>
      <protection locked="0"/>
    </xf>
    <xf numFmtId="187" fontId="32" fillId="32" borderId="10" xfId="0" applyNumberFormat="1" applyFont="1" applyFill="1" applyBorder="1" applyAlignment="1" applyProtection="1">
      <alignment horizontal="center" vertical="center" wrapText="1"/>
      <protection locked="0"/>
    </xf>
    <xf numFmtId="187" fontId="32" fillId="32" borderId="10" xfId="0" applyNumberFormat="1" applyFont="1" applyFill="1" applyBorder="1" applyAlignment="1" applyProtection="1">
      <alignment horizontal="center" vertical="center" wrapText="1"/>
      <protection locked="0"/>
    </xf>
    <xf numFmtId="187" fontId="32" fillId="32" borderId="10" xfId="52" applyNumberFormat="1" applyFont="1" applyFill="1" applyBorder="1" applyAlignment="1" applyProtection="1">
      <alignment horizontal="right" vertical="center" wrapText="1"/>
      <protection/>
    </xf>
    <xf numFmtId="187" fontId="32" fillId="32" borderId="10" xfId="0" applyNumberFormat="1" applyFont="1" applyFill="1" applyBorder="1" applyAlignment="1" applyProtection="1">
      <alignment horizontal="right" vertical="center" wrapText="1"/>
      <protection/>
    </xf>
    <xf numFmtId="187" fontId="32" fillId="32" borderId="12" xfId="0" applyNumberFormat="1" applyFont="1" applyFill="1" applyBorder="1" applyAlignment="1" applyProtection="1">
      <alignment horizontal="right" vertical="center" wrapText="1"/>
      <protection/>
    </xf>
    <xf numFmtId="0" fontId="37" fillId="0" borderId="0" xfId="0" applyFont="1" applyAlignment="1">
      <alignment horizontal="center" wrapText="1"/>
    </xf>
    <xf numFmtId="187" fontId="30" fillId="32" borderId="10" xfId="0" applyNumberFormat="1" applyFont="1" applyFill="1" applyBorder="1" applyAlignment="1" applyProtection="1">
      <alignment horizontal="right" vertical="center" wrapText="1"/>
      <protection/>
    </xf>
    <xf numFmtId="187" fontId="33" fillId="32" borderId="10" xfId="54" applyNumberFormat="1" applyFont="1" applyFill="1" applyBorder="1" applyAlignment="1" applyProtection="1">
      <alignment horizontal="right" vertical="center" wrapText="1"/>
      <protection/>
    </xf>
    <xf numFmtId="187" fontId="33" fillId="32" borderId="10" xfId="0" applyNumberFormat="1" applyFont="1" applyFill="1" applyBorder="1" applyAlignment="1" applyProtection="1">
      <alignment horizontal="right" vertical="center" wrapText="1"/>
      <protection/>
    </xf>
    <xf numFmtId="187" fontId="33" fillId="32" borderId="10" xfId="0" applyNumberFormat="1" applyFont="1" applyFill="1" applyBorder="1" applyAlignment="1" applyProtection="1">
      <alignment horizontal="right" vertical="center" wrapText="1"/>
      <protection/>
    </xf>
    <xf numFmtId="187" fontId="30" fillId="32" borderId="10" xfId="50" applyNumberFormat="1" applyFont="1" applyFill="1" applyBorder="1" applyAlignment="1" applyProtection="1">
      <alignment horizontal="right" vertical="center" wrapText="1"/>
      <protection/>
    </xf>
    <xf numFmtId="187" fontId="33" fillId="32" borderId="10" xfId="55" applyNumberFormat="1" applyFont="1" applyFill="1" applyBorder="1" applyAlignment="1" applyProtection="1">
      <alignment horizontal="right" vertical="center" wrapText="1"/>
      <protection/>
    </xf>
    <xf numFmtId="187" fontId="32" fillId="32" borderId="10" xfId="0" applyNumberFormat="1" applyFont="1" applyFill="1" applyBorder="1" applyAlignment="1" applyProtection="1">
      <alignment horizontal="right" vertical="center" wrapText="1"/>
      <protection/>
    </xf>
    <xf numFmtId="187" fontId="33" fillId="32" borderId="10" xfId="56" applyNumberFormat="1" applyFont="1" applyFill="1" applyBorder="1" applyAlignment="1" applyProtection="1">
      <alignment horizontal="right" vertical="center" wrapText="1"/>
      <protection/>
    </xf>
    <xf numFmtId="187" fontId="32" fillId="32" borderId="10" xfId="0" applyNumberFormat="1" applyFont="1" applyFill="1" applyBorder="1" applyAlignment="1" applyProtection="1">
      <alignment horizontal="right" vertical="center" wrapText="1"/>
      <protection/>
    </xf>
    <xf numFmtId="187" fontId="8" fillId="0" borderId="10" xfId="57" applyNumberFormat="1" applyFont="1" applyBorder="1" applyAlignment="1" applyProtection="1">
      <alignment horizontal="right" vertical="center"/>
      <protection/>
    </xf>
    <xf numFmtId="187" fontId="8" fillId="0" borderId="10" xfId="34" applyNumberFormat="1" applyFont="1" applyBorder="1" applyAlignment="1" applyProtection="1">
      <alignment horizontal="right" vertical="center"/>
      <protection/>
    </xf>
    <xf numFmtId="0" fontId="31" fillId="0" borderId="0" xfId="0" applyFont="1" applyAlignment="1">
      <alignment horizontal="center" vertical="center" wrapText="1"/>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32" fillId="0" borderId="12" xfId="0" applyFont="1" applyBorder="1" applyAlignment="1">
      <alignment horizontal="center" vertical="center"/>
    </xf>
    <xf numFmtId="0" fontId="8" fillId="32" borderId="11"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32" fillId="0" borderId="15" xfId="0" applyFont="1" applyBorder="1" applyAlignment="1">
      <alignment horizontal="center" vertical="center"/>
    </xf>
    <xf numFmtId="0" fontId="30" fillId="32" borderId="10" xfId="0" applyFont="1" applyFill="1" applyBorder="1" applyAlignment="1">
      <alignment horizontal="center" vertical="center" wrapText="1"/>
    </xf>
    <xf numFmtId="0" fontId="31" fillId="0" borderId="0" xfId="0" applyFont="1" applyFill="1" applyAlignment="1">
      <alignment horizontal="center" vertical="center" wrapText="1"/>
    </xf>
    <xf numFmtId="190" fontId="31" fillId="0" borderId="0" xfId="0" applyNumberFormat="1" applyFont="1" applyFill="1" applyAlignment="1">
      <alignment horizontal="center" vertical="center" wrapText="1"/>
    </xf>
    <xf numFmtId="0" fontId="30" fillId="0" borderId="10" xfId="0" applyFont="1" applyFill="1" applyBorder="1" applyAlignment="1">
      <alignment horizontal="center" vertical="center"/>
    </xf>
    <xf numFmtId="190" fontId="30" fillId="0" borderId="10" xfId="0" applyNumberFormat="1" applyFont="1" applyFill="1" applyBorder="1" applyAlignment="1">
      <alignment horizontal="center" vertical="center"/>
    </xf>
    <xf numFmtId="0" fontId="30" fillId="32" borderId="11" xfId="0" applyFont="1" applyFill="1" applyBorder="1" applyAlignment="1">
      <alignment horizontal="center" vertical="center" wrapText="1"/>
    </xf>
    <xf numFmtId="0" fontId="30" fillId="32" borderId="12"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32" fillId="32" borderId="11" xfId="0" applyFont="1" applyFill="1" applyBorder="1" applyAlignment="1">
      <alignment horizontal="center" vertical="center" wrapText="1"/>
    </xf>
    <xf numFmtId="0" fontId="32" fillId="32" borderId="12"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Fill="1" applyBorder="1" applyAlignment="1">
      <alignment horizontal="center" vertical="center"/>
    </xf>
    <xf numFmtId="0" fontId="30" fillId="32" borderId="10" xfId="0" applyFont="1" applyFill="1" applyBorder="1" applyAlignment="1">
      <alignment horizontal="center" vertical="center"/>
    </xf>
    <xf numFmtId="187" fontId="30" fillId="32" borderId="11" xfId="0" applyNumberFormat="1" applyFont="1" applyFill="1" applyBorder="1" applyAlignment="1">
      <alignment horizontal="center" vertical="center" wrapText="1"/>
    </xf>
    <xf numFmtId="187" fontId="30" fillId="32" borderId="12" xfId="0" applyNumberFormat="1" applyFont="1" applyFill="1" applyBorder="1" applyAlignment="1">
      <alignment horizontal="center" vertical="center" wrapText="1"/>
    </xf>
    <xf numFmtId="185" fontId="31" fillId="0" borderId="0" xfId="50" applyNumberFormat="1" applyFont="1" applyFill="1" applyAlignment="1">
      <alignment horizontal="center" vertical="center" wrapText="1"/>
    </xf>
    <xf numFmtId="185" fontId="30" fillId="0" borderId="10" xfId="50" applyNumberFormat="1" applyFont="1" applyFill="1" applyBorder="1" applyAlignment="1">
      <alignment horizontal="center" vertical="center"/>
    </xf>
    <xf numFmtId="0" fontId="12" fillId="32" borderId="0" xfId="0" applyFont="1" applyFill="1" applyBorder="1" applyAlignment="1">
      <alignment horizontal="left" vertical="center" wrapText="1"/>
    </xf>
    <xf numFmtId="185" fontId="12" fillId="32" borderId="0" xfId="50" applyNumberFormat="1" applyFont="1" applyFill="1" applyBorder="1" applyAlignment="1">
      <alignment horizontal="left" vertical="center" wrapText="1"/>
    </xf>
    <xf numFmtId="0" fontId="31" fillId="0" borderId="0" xfId="0" applyFont="1" applyAlignment="1" applyProtection="1">
      <alignment horizontal="center" vertical="center" wrapText="1"/>
      <protection hidden="1"/>
    </xf>
    <xf numFmtId="0" fontId="32" fillId="0" borderId="10" xfId="0" applyFont="1" applyBorder="1" applyAlignment="1" applyProtection="1">
      <alignment horizontal="center" vertical="center"/>
      <protection hidden="1"/>
    </xf>
    <xf numFmtId="0" fontId="8" fillId="32" borderId="10" xfId="0" applyFont="1" applyFill="1" applyBorder="1" applyAlignment="1" applyProtection="1">
      <alignment horizontal="center" vertical="center" wrapText="1"/>
      <protection hidden="1"/>
    </xf>
    <xf numFmtId="0" fontId="32" fillId="32" borderId="11" xfId="0" applyFont="1" applyFill="1" applyBorder="1" applyAlignment="1" applyProtection="1">
      <alignment horizontal="center" vertical="center" wrapText="1"/>
      <protection hidden="1"/>
    </xf>
    <xf numFmtId="0" fontId="32" fillId="32" borderId="12" xfId="0" applyFont="1" applyFill="1" applyBorder="1" applyAlignment="1" applyProtection="1">
      <alignment horizontal="center" vertical="center" wrapText="1"/>
      <protection hidden="1"/>
    </xf>
    <xf numFmtId="0" fontId="8" fillId="32" borderId="10" xfId="0" applyFont="1" applyFill="1" applyBorder="1" applyAlignment="1">
      <alignment horizontal="center" vertical="center" wrapText="1"/>
    </xf>
    <xf numFmtId="0" fontId="32" fillId="32" borderId="11" xfId="0" applyFont="1" applyFill="1" applyBorder="1" applyAlignment="1">
      <alignment horizontal="center" vertical="center" wrapText="1"/>
    </xf>
    <xf numFmtId="0" fontId="8" fillId="0" borderId="10"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31" fillId="0" borderId="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_E表"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千位分隔_100" xfId="52"/>
    <cellStyle name="千位分隔_200" xfId="53"/>
    <cellStyle name="千位分隔_300" xfId="54"/>
    <cellStyle name="千位分隔_600" xfId="55"/>
    <cellStyle name="千位分隔_700" xfId="56"/>
    <cellStyle name="千位分隔_E表"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3"/>
  <sheetViews>
    <sheetView zoomScale="70" zoomScaleNormal="70" zoomScaleSheetLayoutView="70" zoomScalePageLayoutView="0" workbookViewId="0" topLeftCell="A2">
      <selection activeCell="A8" sqref="A8"/>
    </sheetView>
  </sheetViews>
  <sheetFormatPr defaultColWidth="13.00390625" defaultRowHeight="34.5" customHeight="1"/>
  <cols>
    <col min="1" max="1" width="87.625" style="2" customWidth="1"/>
    <col min="2" max="16384" width="13.00390625" style="1" customWidth="1"/>
  </cols>
  <sheetData>
    <row r="1" ht="39" customHeight="1"/>
    <row r="2" ht="50.25" customHeight="1">
      <c r="A2" s="3"/>
    </row>
    <row r="3" ht="49.5" customHeight="1">
      <c r="A3" s="195" t="s">
        <v>517</v>
      </c>
    </row>
    <row r="4" ht="18" customHeight="1">
      <c r="A4" s="4"/>
    </row>
    <row r="5" ht="48.75" customHeight="1">
      <c r="A5" s="30" t="s">
        <v>7</v>
      </c>
    </row>
    <row r="6" ht="34.5" customHeight="1">
      <c r="A6" s="31"/>
    </row>
    <row r="7" ht="45.75" customHeight="1">
      <c r="A7" s="31" t="s">
        <v>8</v>
      </c>
    </row>
    <row r="8" ht="120" customHeight="1">
      <c r="A8" s="32" t="s">
        <v>9</v>
      </c>
    </row>
    <row r="9" ht="45.75" customHeight="1">
      <c r="A9" s="35"/>
    </row>
    <row r="10" ht="34.5" customHeight="1">
      <c r="A10" s="31"/>
    </row>
    <row r="11" ht="109.5" customHeight="1">
      <c r="A11" s="33"/>
    </row>
    <row r="12" ht="34.5" customHeight="1">
      <c r="A12" s="34"/>
    </row>
    <row r="13" ht="34.5" customHeight="1">
      <c r="A13" s="34" t="s">
        <v>215</v>
      </c>
    </row>
  </sheetData>
  <sheetProtection password="CD38" sheet="1"/>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H13"/>
  <sheetViews>
    <sheetView zoomScaleSheetLayoutView="100" zoomScalePageLayoutView="0" workbookViewId="0" topLeftCell="A7">
      <selection activeCell="D5" sqref="D5"/>
    </sheetView>
  </sheetViews>
  <sheetFormatPr defaultColWidth="17.875" defaultRowHeight="20.25" customHeight="1"/>
  <cols>
    <col min="1" max="1" width="10.00390625" style="6" customWidth="1"/>
    <col min="2" max="2" width="11.75390625" style="6" customWidth="1"/>
    <col min="3" max="3" width="36.375" style="6" customWidth="1"/>
    <col min="4" max="4" width="23.25390625" style="106" customWidth="1"/>
    <col min="5" max="7" width="17.875" style="6" customWidth="1"/>
    <col min="8" max="8" width="17.875" style="8" customWidth="1"/>
    <col min="9" max="16384" width="17.875" style="5" customWidth="1"/>
  </cols>
  <sheetData>
    <row r="1" spans="1:4" ht="34.5" customHeight="1">
      <c r="A1" s="245" t="s">
        <v>527</v>
      </c>
      <c r="B1" s="245"/>
      <c r="C1" s="245"/>
      <c r="D1" s="245"/>
    </row>
    <row r="2" spans="1:7" ht="31.5" customHeight="1">
      <c r="A2" s="46" t="s">
        <v>219</v>
      </c>
      <c r="B2" s="61"/>
      <c r="C2" s="48"/>
      <c r="D2" s="104" t="s">
        <v>474</v>
      </c>
      <c r="E2" s="5"/>
      <c r="F2" s="7"/>
      <c r="G2" s="7"/>
    </row>
    <row r="3" spans="1:8" s="12" customFormat="1" ht="57" customHeight="1">
      <c r="A3" s="62" t="s">
        <v>0</v>
      </c>
      <c r="B3" s="62" t="s">
        <v>1</v>
      </c>
      <c r="C3" s="62" t="s">
        <v>2</v>
      </c>
      <c r="D3" s="92" t="s">
        <v>3</v>
      </c>
      <c r="H3" s="13"/>
    </row>
    <row r="4" spans="1:8" s="12" customFormat="1" ht="57" customHeight="1">
      <c r="A4" s="187">
        <v>1</v>
      </c>
      <c r="B4" s="187">
        <v>100</v>
      </c>
      <c r="C4" s="188" t="s">
        <v>4</v>
      </c>
      <c r="D4" s="205">
        <f>'100'!F30</f>
        <v>137403</v>
      </c>
      <c r="H4" s="13"/>
    </row>
    <row r="5" spans="1:8" s="12" customFormat="1" ht="57" customHeight="1">
      <c r="A5" s="187">
        <v>2</v>
      </c>
      <c r="B5" s="187">
        <v>200</v>
      </c>
      <c r="C5" s="188" t="s">
        <v>29</v>
      </c>
      <c r="D5" s="205">
        <f>'200'!F51</f>
        <v>0</v>
      </c>
      <c r="H5" s="13"/>
    </row>
    <row r="6" spans="1:8" s="12" customFormat="1" ht="57" customHeight="1">
      <c r="A6" s="187">
        <v>3</v>
      </c>
      <c r="B6" s="187">
        <v>300</v>
      </c>
      <c r="C6" s="188" t="s">
        <v>84</v>
      </c>
      <c r="D6" s="205">
        <f>'300'!F21</f>
        <v>0</v>
      </c>
      <c r="H6" s="13"/>
    </row>
    <row r="7" spans="1:8" s="12" customFormat="1" ht="57" customHeight="1">
      <c r="A7" s="187">
        <v>4</v>
      </c>
      <c r="B7" s="187">
        <v>400</v>
      </c>
      <c r="C7" s="188" t="s">
        <v>5</v>
      </c>
      <c r="D7" s="205">
        <f>'400'!F57</f>
        <v>0</v>
      </c>
      <c r="H7" s="13"/>
    </row>
    <row r="8" spans="1:8" s="12" customFormat="1" ht="57" customHeight="1">
      <c r="A8" s="187">
        <v>5</v>
      </c>
      <c r="B8" s="187">
        <v>500</v>
      </c>
      <c r="C8" s="188" t="s">
        <v>96</v>
      </c>
      <c r="D8" s="205">
        <f>'500'!F67</f>
        <v>0</v>
      </c>
      <c r="H8" s="13"/>
    </row>
    <row r="9" spans="1:8" s="12" customFormat="1" ht="57" customHeight="1">
      <c r="A9" s="187">
        <v>6</v>
      </c>
      <c r="B9" s="187">
        <v>600</v>
      </c>
      <c r="C9" s="188" t="s">
        <v>6</v>
      </c>
      <c r="D9" s="205">
        <f>'600'!F38</f>
        <v>22080</v>
      </c>
      <c r="H9" s="13"/>
    </row>
    <row r="10" spans="1:8" s="12" customFormat="1" ht="57" customHeight="1">
      <c r="A10" s="187">
        <v>7</v>
      </c>
      <c r="B10" s="187">
        <v>700</v>
      </c>
      <c r="C10" s="188" t="s">
        <v>195</v>
      </c>
      <c r="D10" s="205">
        <f>'700'!F13</f>
        <v>0</v>
      </c>
      <c r="H10" s="13"/>
    </row>
    <row r="11" spans="1:8" s="12" customFormat="1" ht="57" customHeight="1">
      <c r="A11" s="187">
        <v>8</v>
      </c>
      <c r="B11" s="244" t="s">
        <v>475</v>
      </c>
      <c r="C11" s="244"/>
      <c r="D11" s="205">
        <f>SUM(D4:D10)</f>
        <v>159483</v>
      </c>
      <c r="H11" s="13"/>
    </row>
    <row r="12" spans="1:8" s="12" customFormat="1" ht="57" customHeight="1">
      <c r="A12" s="187">
        <v>9</v>
      </c>
      <c r="B12" s="243" t="s">
        <v>526</v>
      </c>
      <c r="C12" s="244"/>
      <c r="D12" s="206">
        <f>D11</f>
        <v>159483</v>
      </c>
      <c r="H12" s="13"/>
    </row>
    <row r="13" spans="1:8" s="15" customFormat="1" ht="20.25" customHeight="1">
      <c r="A13" s="14"/>
      <c r="D13" s="105"/>
      <c r="H13" s="16"/>
    </row>
  </sheetData>
  <sheetProtection password="CD38" sheet="1"/>
  <mergeCells count="3">
    <mergeCell ref="B12:C12"/>
    <mergeCell ref="A1:D1"/>
    <mergeCell ref="B11:C11"/>
  </mergeCells>
  <printOptions/>
  <pageMargins left="0.75" right="0.4597222222222222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D23"/>
  <sheetViews>
    <sheetView tabSelected="1" zoomScale="75" zoomScaleNormal="75" zoomScaleSheetLayoutView="75" zoomScalePageLayoutView="0" workbookViewId="0" topLeftCell="A16">
      <selection activeCell="A22" sqref="A22"/>
    </sheetView>
  </sheetViews>
  <sheetFormatPr defaultColWidth="9.00390625" defaultRowHeight="14.25" customHeight="1"/>
  <cols>
    <col min="1" max="1" width="82.25390625" style="0" customWidth="1"/>
  </cols>
  <sheetData>
    <row r="1" ht="19.5" customHeight="1">
      <c r="A1" s="27" t="s">
        <v>196</v>
      </c>
    </row>
    <row r="2" ht="19.5" customHeight="1">
      <c r="A2" s="28"/>
    </row>
    <row r="3" ht="36">
      <c r="A3" s="29" t="s">
        <v>197</v>
      </c>
    </row>
    <row r="4" ht="102" customHeight="1">
      <c r="A4" s="29" t="s">
        <v>198</v>
      </c>
    </row>
    <row r="5" ht="70.5">
      <c r="A5" s="29" t="s">
        <v>199</v>
      </c>
    </row>
    <row r="6" ht="90">
      <c r="A6" s="29" t="s">
        <v>193</v>
      </c>
    </row>
    <row r="7" ht="108">
      <c r="A7" s="29" t="s">
        <v>200</v>
      </c>
    </row>
    <row r="8" ht="70.5">
      <c r="A8" s="29" t="s">
        <v>201</v>
      </c>
    </row>
    <row r="9" ht="53.25">
      <c r="A9" s="29" t="s">
        <v>202</v>
      </c>
    </row>
    <row r="10" ht="53.25">
      <c r="A10" s="29" t="s">
        <v>203</v>
      </c>
    </row>
    <row r="11" ht="36">
      <c r="A11" s="29" t="s">
        <v>204</v>
      </c>
    </row>
    <row r="12" spans="1:4" ht="54">
      <c r="A12" s="29" t="s">
        <v>205</v>
      </c>
      <c r="D12" s="11"/>
    </row>
    <row r="13" ht="36">
      <c r="A13" s="29" t="s">
        <v>206</v>
      </c>
    </row>
    <row r="14" ht="36">
      <c r="A14" s="29" t="s">
        <v>207</v>
      </c>
    </row>
    <row r="15" ht="53.25">
      <c r="A15" s="29" t="s">
        <v>208</v>
      </c>
    </row>
    <row r="16" ht="18">
      <c r="A16" s="29" t="s">
        <v>209</v>
      </c>
    </row>
    <row r="17" ht="36.75">
      <c r="A17" s="29" t="s">
        <v>210</v>
      </c>
    </row>
    <row r="18" ht="53.25">
      <c r="A18" s="29" t="s">
        <v>211</v>
      </c>
    </row>
    <row r="19" ht="18">
      <c r="A19" s="29" t="s">
        <v>212</v>
      </c>
    </row>
    <row r="20" ht="18">
      <c r="A20" s="29" t="s">
        <v>216</v>
      </c>
    </row>
    <row r="21" ht="36.75">
      <c r="A21" s="29" t="s">
        <v>217</v>
      </c>
    </row>
    <row r="22" ht="36.75">
      <c r="A22" s="29" t="s">
        <v>567</v>
      </c>
    </row>
    <row r="23" ht="18">
      <c r="A23" s="29" t="s">
        <v>218</v>
      </c>
    </row>
  </sheetData>
  <sheetProtection password="CD38"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25">
      <selection activeCell="F30" sqref="F30"/>
    </sheetView>
  </sheetViews>
  <sheetFormatPr defaultColWidth="9.00390625" defaultRowHeight="14.25"/>
  <cols>
    <col min="1" max="1" width="7.625" style="22" customWidth="1"/>
    <col min="2" max="2" width="37.375" style="22" customWidth="1"/>
    <col min="3" max="3" width="9.375" style="19" customWidth="1"/>
    <col min="4" max="4" width="8.50390625" style="19" bestFit="1" customWidth="1"/>
    <col min="5" max="5" width="10.75390625" style="70" customWidth="1"/>
    <col min="6" max="6" width="18.25390625" style="72" customWidth="1"/>
    <col min="7" max="7" width="7.50390625" style="18" customWidth="1"/>
    <col min="8" max="16384" width="9.00390625" style="18" customWidth="1"/>
  </cols>
  <sheetData>
    <row r="1" spans="1:6" ht="33" customHeight="1">
      <c r="A1" s="207" t="s">
        <v>9</v>
      </c>
      <c r="B1" s="207"/>
      <c r="C1" s="207"/>
      <c r="D1" s="207"/>
      <c r="E1" s="207"/>
      <c r="F1" s="207"/>
    </row>
    <row r="2" spans="1:6" ht="16.5" customHeight="1">
      <c r="A2" s="46" t="s">
        <v>219</v>
      </c>
      <c r="B2" s="47"/>
      <c r="C2" s="48"/>
      <c r="D2" s="214" t="s">
        <v>10</v>
      </c>
      <c r="E2" s="214"/>
      <c r="F2" s="214"/>
    </row>
    <row r="3" spans="1:6" ht="24.75" customHeight="1">
      <c r="A3" s="208" t="s">
        <v>222</v>
      </c>
      <c r="B3" s="209"/>
      <c r="C3" s="209"/>
      <c r="D3" s="209"/>
      <c r="E3" s="209"/>
      <c r="F3" s="210"/>
    </row>
    <row r="4" spans="1:6" s="21" customFormat="1" ht="27.75" customHeight="1">
      <c r="A4" s="49" t="s">
        <v>11</v>
      </c>
      <c r="B4" s="49" t="s">
        <v>12</v>
      </c>
      <c r="C4" s="49" t="s">
        <v>13</v>
      </c>
      <c r="D4" s="49" t="s">
        <v>14</v>
      </c>
      <c r="E4" s="69" t="s">
        <v>15</v>
      </c>
      <c r="F4" s="71" t="s">
        <v>16</v>
      </c>
    </row>
    <row r="5" spans="1:6" s="107" customFormat="1" ht="21" customHeight="1">
      <c r="A5" s="152" t="s">
        <v>17</v>
      </c>
      <c r="B5" s="153" t="s">
        <v>223</v>
      </c>
      <c r="C5" s="154"/>
      <c r="D5" s="155"/>
      <c r="E5" s="190"/>
      <c r="F5" s="171"/>
    </row>
    <row r="6" spans="1:6" s="107" customFormat="1" ht="28.5" customHeight="1">
      <c r="A6" s="152" t="s">
        <v>18</v>
      </c>
      <c r="B6" s="156" t="s">
        <v>524</v>
      </c>
      <c r="C6" s="154" t="s">
        <v>19</v>
      </c>
      <c r="D6" s="155">
        <v>1</v>
      </c>
      <c r="E6" s="189"/>
      <c r="F6" s="192">
        <f>D6*E6</f>
        <v>0</v>
      </c>
    </row>
    <row r="7" spans="1:6" s="107" customFormat="1" ht="28.5" customHeight="1">
      <c r="A7" s="152" t="s">
        <v>20</v>
      </c>
      <c r="B7" s="156" t="s">
        <v>525</v>
      </c>
      <c r="C7" s="154" t="s">
        <v>19</v>
      </c>
      <c r="D7" s="155">
        <v>1</v>
      </c>
      <c r="E7" s="190"/>
      <c r="F7" s="192">
        <f aca="true" t="shared" si="0" ref="F7:F29">D7*E7</f>
        <v>0</v>
      </c>
    </row>
    <row r="8" spans="1:6" s="107" customFormat="1" ht="21" customHeight="1">
      <c r="A8" s="152" t="s">
        <v>21</v>
      </c>
      <c r="B8" s="153" t="s">
        <v>22</v>
      </c>
      <c r="C8" s="154" t="s">
        <v>19</v>
      </c>
      <c r="D8" s="155">
        <v>1</v>
      </c>
      <c r="E8" s="190"/>
      <c r="F8" s="192">
        <f t="shared" si="0"/>
        <v>0</v>
      </c>
    </row>
    <row r="9" spans="1:6" s="107" customFormat="1" ht="21" customHeight="1">
      <c r="A9" s="152" t="s">
        <v>23</v>
      </c>
      <c r="B9" s="153" t="s">
        <v>24</v>
      </c>
      <c r="C9" s="154" t="s">
        <v>19</v>
      </c>
      <c r="D9" s="155">
        <v>1</v>
      </c>
      <c r="E9" s="190"/>
      <c r="F9" s="192">
        <f t="shared" si="0"/>
        <v>0</v>
      </c>
    </row>
    <row r="10" spans="1:6" s="107" customFormat="1" ht="21" customHeight="1">
      <c r="A10" s="152" t="s">
        <v>224</v>
      </c>
      <c r="B10" s="153" t="s">
        <v>27</v>
      </c>
      <c r="C10" s="154" t="s">
        <v>19</v>
      </c>
      <c r="D10" s="155">
        <v>1</v>
      </c>
      <c r="E10" s="189"/>
      <c r="F10" s="192">
        <f t="shared" si="0"/>
        <v>0</v>
      </c>
    </row>
    <row r="11" spans="1:6" s="107" customFormat="1" ht="21" customHeight="1">
      <c r="A11" s="152" t="s">
        <v>225</v>
      </c>
      <c r="B11" s="153" t="s">
        <v>226</v>
      </c>
      <c r="C11" s="154"/>
      <c r="D11" s="155"/>
      <c r="E11" s="189"/>
      <c r="F11" s="192"/>
    </row>
    <row r="12" spans="1:6" s="107" customFormat="1" ht="21" customHeight="1">
      <c r="A12" s="152" t="s">
        <v>227</v>
      </c>
      <c r="B12" s="153" t="s">
        <v>228</v>
      </c>
      <c r="C12" s="154" t="s">
        <v>229</v>
      </c>
      <c r="D12" s="155">
        <v>1</v>
      </c>
      <c r="E12" s="151">
        <v>30000</v>
      </c>
      <c r="F12" s="192">
        <f>D12*E12</f>
        <v>30000</v>
      </c>
    </row>
    <row r="13" spans="1:6" s="107" customFormat="1" ht="28.5" customHeight="1">
      <c r="A13" s="157" t="s">
        <v>528</v>
      </c>
      <c r="B13" s="158" t="s">
        <v>533</v>
      </c>
      <c r="C13" s="154"/>
      <c r="D13" s="155"/>
      <c r="E13" s="190"/>
      <c r="F13" s="192"/>
    </row>
    <row r="14" spans="1:6" s="107" customFormat="1" ht="28.5">
      <c r="A14" s="157" t="s">
        <v>529</v>
      </c>
      <c r="B14" s="159" t="s">
        <v>531</v>
      </c>
      <c r="C14" s="160" t="s">
        <v>534</v>
      </c>
      <c r="D14" s="155">
        <v>0.076</v>
      </c>
      <c r="E14" s="190"/>
      <c r="F14" s="192">
        <f t="shared" si="0"/>
        <v>0</v>
      </c>
    </row>
    <row r="15" spans="1:6" s="107" customFormat="1" ht="28.5">
      <c r="A15" s="161" t="s">
        <v>530</v>
      </c>
      <c r="B15" s="158" t="s">
        <v>532</v>
      </c>
      <c r="C15" s="162" t="s">
        <v>309</v>
      </c>
      <c r="D15" s="163">
        <v>12</v>
      </c>
      <c r="E15" s="191"/>
      <c r="F15" s="192">
        <f t="shared" si="0"/>
        <v>0</v>
      </c>
    </row>
    <row r="16" spans="1:6" s="107" customFormat="1" ht="28.5">
      <c r="A16" s="161" t="s">
        <v>547</v>
      </c>
      <c r="B16" s="159" t="s">
        <v>550</v>
      </c>
      <c r="C16" s="164" t="s">
        <v>553</v>
      </c>
      <c r="D16" s="163">
        <v>1125.2</v>
      </c>
      <c r="E16" s="190"/>
      <c r="F16" s="192">
        <f t="shared" si="0"/>
        <v>0</v>
      </c>
    </row>
    <row r="17" spans="1:6" s="107" customFormat="1" ht="28.5">
      <c r="A17" s="161" t="s">
        <v>548</v>
      </c>
      <c r="B17" s="159" t="s">
        <v>551</v>
      </c>
      <c r="C17" s="164" t="s">
        <v>553</v>
      </c>
      <c r="D17" s="163">
        <v>37315.2</v>
      </c>
      <c r="E17" s="190"/>
      <c r="F17" s="192">
        <f t="shared" si="0"/>
        <v>0</v>
      </c>
    </row>
    <row r="18" spans="1:6" s="107" customFormat="1" ht="28.5">
      <c r="A18" s="161" t="s">
        <v>549</v>
      </c>
      <c r="B18" s="159" t="s">
        <v>552</v>
      </c>
      <c r="C18" s="164" t="s">
        <v>544</v>
      </c>
      <c r="D18" s="155">
        <v>16535</v>
      </c>
      <c r="E18" s="190"/>
      <c r="F18" s="192">
        <f t="shared" si="0"/>
        <v>0</v>
      </c>
    </row>
    <row r="19" spans="1:6" s="107" customFormat="1" ht="30.75" customHeight="1">
      <c r="A19" s="157" t="s">
        <v>535</v>
      </c>
      <c r="B19" s="158" t="s">
        <v>536</v>
      </c>
      <c r="C19" s="154"/>
      <c r="D19" s="155"/>
      <c r="E19" s="190"/>
      <c r="F19" s="192"/>
    </row>
    <row r="20" spans="1:6" s="107" customFormat="1" ht="20.25" customHeight="1">
      <c r="A20" s="157" t="s">
        <v>537</v>
      </c>
      <c r="B20" s="158" t="s">
        <v>538</v>
      </c>
      <c r="C20" s="160" t="s">
        <v>534</v>
      </c>
      <c r="D20" s="155">
        <v>9</v>
      </c>
      <c r="E20" s="190"/>
      <c r="F20" s="192">
        <f t="shared" si="0"/>
        <v>0</v>
      </c>
    </row>
    <row r="21" spans="1:6" s="107" customFormat="1" ht="20.25" customHeight="1">
      <c r="A21" s="157" t="s">
        <v>539</v>
      </c>
      <c r="B21" s="156" t="s">
        <v>25</v>
      </c>
      <c r="C21" s="154"/>
      <c r="D21" s="155"/>
      <c r="E21" s="190"/>
      <c r="F21" s="192"/>
    </row>
    <row r="22" spans="1:6" s="107" customFormat="1" ht="20.25" customHeight="1">
      <c r="A22" s="157" t="s">
        <v>540</v>
      </c>
      <c r="B22" s="158" t="s">
        <v>541</v>
      </c>
      <c r="C22" s="160" t="s">
        <v>534</v>
      </c>
      <c r="D22" s="155">
        <v>7</v>
      </c>
      <c r="E22" s="190"/>
      <c r="F22" s="192">
        <f t="shared" si="0"/>
        <v>0</v>
      </c>
    </row>
    <row r="23" spans="1:6" s="107" customFormat="1" ht="20.25" customHeight="1">
      <c r="A23" s="152" t="s">
        <v>230</v>
      </c>
      <c r="B23" s="153" t="s">
        <v>26</v>
      </c>
      <c r="C23" s="154"/>
      <c r="D23" s="155"/>
      <c r="E23" s="190"/>
      <c r="F23" s="192"/>
    </row>
    <row r="24" spans="1:6" s="107" customFormat="1" ht="20.25" customHeight="1">
      <c r="A24" s="161" t="s">
        <v>545</v>
      </c>
      <c r="B24" s="165" t="s">
        <v>232</v>
      </c>
      <c r="C24" s="160" t="s">
        <v>542</v>
      </c>
      <c r="D24" s="155">
        <v>3</v>
      </c>
      <c r="E24" s="190"/>
      <c r="F24" s="192">
        <f t="shared" si="0"/>
        <v>0</v>
      </c>
    </row>
    <row r="25" spans="1:6" s="107" customFormat="1" ht="20.25" customHeight="1">
      <c r="A25" s="161" t="s">
        <v>231</v>
      </c>
      <c r="B25" s="166" t="s">
        <v>543</v>
      </c>
      <c r="C25" s="164" t="s">
        <v>544</v>
      </c>
      <c r="D25" s="155">
        <v>1300</v>
      </c>
      <c r="E25" s="190"/>
      <c r="F25" s="192">
        <f t="shared" si="0"/>
        <v>0</v>
      </c>
    </row>
    <row r="26" spans="1:6" s="107" customFormat="1" ht="20.25" customHeight="1">
      <c r="A26" s="161" t="s">
        <v>231</v>
      </c>
      <c r="B26" s="167" t="s">
        <v>546</v>
      </c>
      <c r="C26" s="160" t="s">
        <v>534</v>
      </c>
      <c r="D26" s="155">
        <v>17.9</v>
      </c>
      <c r="E26" s="190"/>
      <c r="F26" s="192">
        <f t="shared" si="0"/>
        <v>0</v>
      </c>
    </row>
    <row r="27" spans="1:6" s="109" customFormat="1" ht="20.25" customHeight="1">
      <c r="A27" s="168" t="s">
        <v>476</v>
      </c>
      <c r="B27" s="169" t="s">
        <v>477</v>
      </c>
      <c r="C27" s="170"/>
      <c r="D27" s="155"/>
      <c r="E27" s="190"/>
      <c r="F27" s="193"/>
    </row>
    <row r="28" spans="1:6" s="107" customFormat="1" ht="20.25" customHeight="1">
      <c r="A28" s="152" t="s">
        <v>478</v>
      </c>
      <c r="B28" s="153" t="s">
        <v>479</v>
      </c>
      <c r="C28" s="154" t="s">
        <v>480</v>
      </c>
      <c r="D28" s="155">
        <v>17.9</v>
      </c>
      <c r="E28" s="150">
        <v>3000</v>
      </c>
      <c r="F28" s="192">
        <f t="shared" si="0"/>
        <v>53699.99999999999</v>
      </c>
    </row>
    <row r="29" spans="1:6" s="107" customFormat="1" ht="20.25" customHeight="1">
      <c r="A29" s="152" t="s">
        <v>481</v>
      </c>
      <c r="B29" s="153" t="s">
        <v>482</v>
      </c>
      <c r="C29" s="154" t="s">
        <v>309</v>
      </c>
      <c r="D29" s="155">
        <f>17901*2</f>
        <v>35802</v>
      </c>
      <c r="E29" s="150">
        <v>1.5</v>
      </c>
      <c r="F29" s="192">
        <f t="shared" si="0"/>
        <v>53703</v>
      </c>
    </row>
    <row r="30" spans="1:6" s="107" customFormat="1" ht="30" customHeight="1">
      <c r="A30" s="211" t="s">
        <v>233</v>
      </c>
      <c r="B30" s="212"/>
      <c r="C30" s="110"/>
      <c r="D30" s="213" t="s">
        <v>28</v>
      </c>
      <c r="E30" s="213"/>
      <c r="F30" s="194">
        <f>SUM(F6:F29)</f>
        <v>137403</v>
      </c>
    </row>
    <row r="31" spans="1:6" s="40" customFormat="1" ht="14.25">
      <c r="A31" s="111"/>
      <c r="B31" s="111"/>
      <c r="C31" s="112"/>
      <c r="D31" s="112"/>
      <c r="E31" s="113"/>
      <c r="F31" s="114"/>
    </row>
    <row r="32" spans="1:6" s="40" customFormat="1" ht="14.25">
      <c r="A32" s="111"/>
      <c r="B32" s="111"/>
      <c r="C32" s="112"/>
      <c r="D32" s="112"/>
      <c r="E32" s="113"/>
      <c r="F32" s="114"/>
    </row>
  </sheetData>
  <sheetProtection password="CD38" sheet="1"/>
  <mergeCells count="5">
    <mergeCell ref="A1:F1"/>
    <mergeCell ref="A3:F3"/>
    <mergeCell ref="A30:B30"/>
    <mergeCell ref="D30:E30"/>
    <mergeCell ref="D2:F2"/>
  </mergeCells>
  <printOptions/>
  <pageMargins left="0.1968503937007874" right="0.1968503937007874" top="0.984251968503937" bottom="0.984251968503937"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GZ146"/>
  <sheetViews>
    <sheetView zoomScaleSheetLayoutView="130" zoomScalePageLayoutView="0" workbookViewId="0" topLeftCell="A40">
      <selection activeCell="F46" sqref="F46"/>
    </sheetView>
  </sheetViews>
  <sheetFormatPr defaultColWidth="9.00390625" defaultRowHeight="18" customHeight="1"/>
  <cols>
    <col min="1" max="1" width="9.625" style="17" customWidth="1"/>
    <col min="2" max="2" width="34.875" style="17" customWidth="1"/>
    <col min="3" max="3" width="7.875" style="26" customWidth="1"/>
    <col min="4" max="4" width="18.375" style="26" customWidth="1"/>
    <col min="5" max="5" width="18.375" style="95" customWidth="1"/>
    <col min="6" max="6" width="18.375" style="83" customWidth="1"/>
    <col min="7" max="191" width="9.00390625" style="17" customWidth="1"/>
    <col min="192" max="16384" width="9.00390625" style="24" customWidth="1"/>
  </cols>
  <sheetData>
    <row r="1" spans="1:6" ht="27" customHeight="1">
      <c r="A1" s="216" t="s">
        <v>9</v>
      </c>
      <c r="B1" s="216"/>
      <c r="C1" s="216"/>
      <c r="D1" s="216"/>
      <c r="E1" s="217"/>
      <c r="F1" s="216"/>
    </row>
    <row r="2" spans="1:208" s="41" customFormat="1" ht="16.5" customHeight="1">
      <c r="A2" s="51" t="s">
        <v>219</v>
      </c>
      <c r="B2" s="52"/>
      <c r="C2" s="53"/>
      <c r="D2" s="54"/>
      <c r="E2" s="93" t="s">
        <v>10</v>
      </c>
      <c r="F2" s="73"/>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row>
    <row r="3" spans="1:6" ht="18" customHeight="1">
      <c r="A3" s="218" t="s">
        <v>234</v>
      </c>
      <c r="B3" s="218"/>
      <c r="C3" s="218"/>
      <c r="D3" s="218"/>
      <c r="E3" s="219"/>
      <c r="F3" s="218"/>
    </row>
    <row r="4" spans="1:6" ht="18" customHeight="1">
      <c r="A4" s="45" t="s">
        <v>11</v>
      </c>
      <c r="B4" s="45" t="s">
        <v>12</v>
      </c>
      <c r="C4" s="45" t="s">
        <v>13</v>
      </c>
      <c r="D4" s="45" t="s">
        <v>235</v>
      </c>
      <c r="E4" s="56" t="s">
        <v>250</v>
      </c>
      <c r="F4" s="74" t="s">
        <v>251</v>
      </c>
    </row>
    <row r="5" spans="1:191" s="41" customFormat="1" ht="17.25" customHeight="1">
      <c r="A5" s="173" t="s">
        <v>252</v>
      </c>
      <c r="B5" s="174" t="s">
        <v>253</v>
      </c>
      <c r="C5" s="175"/>
      <c r="D5" s="172"/>
      <c r="E5" s="116"/>
      <c r="F5" s="196"/>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row>
    <row r="6" spans="1:191" s="41" customFormat="1" ht="17.25" customHeight="1">
      <c r="A6" s="173" t="s">
        <v>254</v>
      </c>
      <c r="B6" s="174" t="s">
        <v>255</v>
      </c>
      <c r="C6" s="175" t="s">
        <v>30</v>
      </c>
      <c r="D6" s="172">
        <v>10120</v>
      </c>
      <c r="E6" s="117"/>
      <c r="F6" s="196">
        <f>D6*E6</f>
        <v>0</v>
      </c>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row>
    <row r="7" spans="1:191" s="41" customFormat="1" ht="17.25" customHeight="1">
      <c r="A7" s="173" t="s">
        <v>256</v>
      </c>
      <c r="B7" s="174" t="s">
        <v>257</v>
      </c>
      <c r="C7" s="175" t="s">
        <v>258</v>
      </c>
      <c r="D7" s="172">
        <v>3874</v>
      </c>
      <c r="E7" s="117"/>
      <c r="F7" s="196">
        <f>D7*E7</f>
        <v>0</v>
      </c>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row>
    <row r="8" spans="1:191" s="41" customFormat="1" ht="17.25" customHeight="1">
      <c r="A8" s="173" t="s">
        <v>31</v>
      </c>
      <c r="B8" s="174" t="s">
        <v>518</v>
      </c>
      <c r="C8" s="175"/>
      <c r="D8" s="172"/>
      <c r="E8" s="117"/>
      <c r="F8" s="196"/>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row>
    <row r="9" spans="1:191" s="41" customFormat="1" ht="17.25" customHeight="1">
      <c r="A9" s="173" t="s">
        <v>522</v>
      </c>
      <c r="B9" s="174" t="s">
        <v>519</v>
      </c>
      <c r="C9" s="175" t="s">
        <v>32</v>
      </c>
      <c r="D9" s="172">
        <v>2000.95</v>
      </c>
      <c r="E9" s="117"/>
      <c r="F9" s="196">
        <f aca="true" t="shared" si="0" ref="F9:F50">D9*E9</f>
        <v>0</v>
      </c>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row>
    <row r="10" spans="1:191" s="41" customFormat="1" ht="17.25" customHeight="1">
      <c r="A10" s="173" t="s">
        <v>521</v>
      </c>
      <c r="B10" s="174" t="s">
        <v>33</v>
      </c>
      <c r="C10" s="175" t="s">
        <v>32</v>
      </c>
      <c r="D10" s="172">
        <v>60.8</v>
      </c>
      <c r="E10" s="117"/>
      <c r="F10" s="196">
        <f t="shared" si="0"/>
        <v>0</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row>
    <row r="11" spans="1:191" s="41" customFormat="1" ht="17.25" customHeight="1">
      <c r="A11" s="173" t="s">
        <v>34</v>
      </c>
      <c r="B11" s="174" t="s">
        <v>35</v>
      </c>
      <c r="C11" s="175" t="s">
        <v>32</v>
      </c>
      <c r="D11" s="172">
        <v>1725.9</v>
      </c>
      <c r="E11" s="117"/>
      <c r="F11" s="196">
        <f t="shared" si="0"/>
        <v>0</v>
      </c>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row>
    <row r="12" spans="1:191" s="41" customFormat="1" ht="17.25" customHeight="1">
      <c r="A12" s="173" t="s">
        <v>523</v>
      </c>
      <c r="B12" s="174" t="s">
        <v>520</v>
      </c>
      <c r="C12" s="175" t="s">
        <v>309</v>
      </c>
      <c r="D12" s="172">
        <v>699</v>
      </c>
      <c r="E12" s="117"/>
      <c r="F12" s="196">
        <f t="shared" si="0"/>
        <v>0</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row>
    <row r="13" spans="1:191" s="41" customFormat="1" ht="17.25" customHeight="1">
      <c r="A13" s="173" t="s">
        <v>36</v>
      </c>
      <c r="B13" s="174" t="s">
        <v>37</v>
      </c>
      <c r="C13" s="175"/>
      <c r="D13" s="172"/>
      <c r="E13" s="117"/>
      <c r="F13" s="196"/>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row>
    <row r="14" spans="1:189" s="41" customFormat="1" ht="17.25" customHeight="1">
      <c r="A14" s="173" t="s">
        <v>38</v>
      </c>
      <c r="B14" s="174" t="s">
        <v>39</v>
      </c>
      <c r="C14" s="175" t="s">
        <v>32</v>
      </c>
      <c r="D14" s="172">
        <f>285533+5015</f>
        <v>290548</v>
      </c>
      <c r="E14" s="117"/>
      <c r="F14" s="196">
        <f t="shared" si="0"/>
        <v>0</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row>
    <row r="15" spans="1:191" s="41" customFormat="1" ht="17.25" customHeight="1">
      <c r="A15" s="173" t="s">
        <v>40</v>
      </c>
      <c r="B15" s="174" t="s">
        <v>259</v>
      </c>
      <c r="C15" s="175" t="s">
        <v>260</v>
      </c>
      <c r="D15" s="172">
        <v>100863</v>
      </c>
      <c r="E15" s="117"/>
      <c r="F15" s="196">
        <f t="shared" si="0"/>
        <v>0</v>
      </c>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row>
    <row r="16" spans="1:191" s="41" customFormat="1" ht="17.25" customHeight="1">
      <c r="A16" s="173" t="s">
        <v>41</v>
      </c>
      <c r="B16" s="174" t="s">
        <v>42</v>
      </c>
      <c r="C16" s="175"/>
      <c r="D16" s="172"/>
      <c r="E16" s="117"/>
      <c r="F16" s="196"/>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row>
    <row r="17" spans="1:191" s="41" customFormat="1" ht="17.25" customHeight="1">
      <c r="A17" s="173" t="s">
        <v>43</v>
      </c>
      <c r="B17" s="174" t="s">
        <v>44</v>
      </c>
      <c r="C17" s="175" t="s">
        <v>32</v>
      </c>
      <c r="D17" s="172">
        <f>200657+1176+12669</f>
        <v>214502</v>
      </c>
      <c r="E17" s="117"/>
      <c r="F17" s="196">
        <f t="shared" si="0"/>
        <v>0</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row>
    <row r="18" spans="1:191" s="41" customFormat="1" ht="17.25" customHeight="1">
      <c r="A18" s="173" t="s">
        <v>261</v>
      </c>
      <c r="B18" s="174" t="s">
        <v>262</v>
      </c>
      <c r="C18" s="175" t="s">
        <v>32</v>
      </c>
      <c r="D18" s="172">
        <v>14324</v>
      </c>
      <c r="E18" s="117"/>
      <c r="F18" s="196">
        <f t="shared" si="0"/>
        <v>0</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row>
    <row r="19" spans="1:6" s="41" customFormat="1" ht="17.25" customHeight="1">
      <c r="A19" s="173" t="s">
        <v>45</v>
      </c>
      <c r="B19" s="174" t="s">
        <v>46</v>
      </c>
      <c r="C19" s="175"/>
      <c r="D19" s="172"/>
      <c r="E19" s="117"/>
      <c r="F19" s="196"/>
    </row>
    <row r="20" spans="1:6" s="41" customFormat="1" ht="17.25" customHeight="1">
      <c r="A20" s="173" t="s">
        <v>47</v>
      </c>
      <c r="B20" s="174" t="s">
        <v>263</v>
      </c>
      <c r="C20" s="175" t="s">
        <v>32</v>
      </c>
      <c r="D20" s="172">
        <v>1200</v>
      </c>
      <c r="E20" s="117"/>
      <c r="F20" s="196">
        <f t="shared" si="0"/>
        <v>0</v>
      </c>
    </row>
    <row r="21" spans="1:6" s="41" customFormat="1" ht="17.25" customHeight="1">
      <c r="A21" s="173" t="s">
        <v>48</v>
      </c>
      <c r="B21" s="174" t="s">
        <v>49</v>
      </c>
      <c r="C21" s="175" t="s">
        <v>32</v>
      </c>
      <c r="D21" s="172">
        <v>240</v>
      </c>
      <c r="E21" s="117"/>
      <c r="F21" s="196">
        <f t="shared" si="0"/>
        <v>0</v>
      </c>
    </row>
    <row r="22" spans="1:6" s="41" customFormat="1" ht="17.25" customHeight="1">
      <c r="A22" s="173" t="s">
        <v>264</v>
      </c>
      <c r="B22" s="176" t="s">
        <v>265</v>
      </c>
      <c r="C22" s="175"/>
      <c r="D22" s="172"/>
      <c r="E22" s="117"/>
      <c r="F22" s="196"/>
    </row>
    <row r="23" spans="1:6" s="41" customFormat="1" ht="17.25" customHeight="1">
      <c r="A23" s="173" t="s">
        <v>266</v>
      </c>
      <c r="B23" s="176" t="s">
        <v>267</v>
      </c>
      <c r="C23" s="175" t="s">
        <v>30</v>
      </c>
      <c r="D23" s="172">
        <v>550</v>
      </c>
      <c r="E23" s="117"/>
      <c r="F23" s="196">
        <f t="shared" si="0"/>
        <v>0</v>
      </c>
    </row>
    <row r="24" spans="1:6" s="41" customFormat="1" ht="17.25" customHeight="1">
      <c r="A24" s="173" t="s">
        <v>268</v>
      </c>
      <c r="B24" s="176" t="s">
        <v>269</v>
      </c>
      <c r="C24" s="175" t="s">
        <v>32</v>
      </c>
      <c r="D24" s="172">
        <v>1804</v>
      </c>
      <c r="E24" s="117"/>
      <c r="F24" s="196">
        <f t="shared" si="0"/>
        <v>0</v>
      </c>
    </row>
    <row r="25" spans="1:6" s="41" customFormat="1" ht="17.25" customHeight="1">
      <c r="A25" s="173" t="s">
        <v>51</v>
      </c>
      <c r="B25" s="174" t="s">
        <v>52</v>
      </c>
      <c r="C25" s="175"/>
      <c r="D25" s="172"/>
      <c r="E25" s="117"/>
      <c r="F25" s="196"/>
    </row>
    <row r="26" spans="1:6" s="41" customFormat="1" ht="17.25" customHeight="1">
      <c r="A26" s="173" t="s">
        <v>53</v>
      </c>
      <c r="B26" s="174" t="s">
        <v>236</v>
      </c>
      <c r="C26" s="175" t="s">
        <v>32</v>
      </c>
      <c r="D26" s="172">
        <f>14805.68+181.9</f>
        <v>14987.58</v>
      </c>
      <c r="E26" s="117"/>
      <c r="F26" s="196">
        <f t="shared" si="0"/>
        <v>0</v>
      </c>
    </row>
    <row r="27" spans="1:6" s="41" customFormat="1" ht="17.25" customHeight="1">
      <c r="A27" s="173" t="s">
        <v>54</v>
      </c>
      <c r="B27" s="174" t="s">
        <v>237</v>
      </c>
      <c r="C27" s="175" t="s">
        <v>32</v>
      </c>
      <c r="D27" s="172">
        <v>488.37</v>
      </c>
      <c r="E27" s="117"/>
      <c r="F27" s="196">
        <f t="shared" si="0"/>
        <v>0</v>
      </c>
    </row>
    <row r="28" spans="1:6" s="41" customFormat="1" ht="17.25" customHeight="1">
      <c r="A28" s="173" t="s">
        <v>55</v>
      </c>
      <c r="B28" s="174" t="s">
        <v>238</v>
      </c>
      <c r="C28" s="175" t="s">
        <v>56</v>
      </c>
      <c r="D28" s="172">
        <v>78631.19</v>
      </c>
      <c r="E28" s="117"/>
      <c r="F28" s="196">
        <f t="shared" si="0"/>
        <v>0</v>
      </c>
    </row>
    <row r="29" spans="1:6" s="41" customFormat="1" ht="17.25" customHeight="1">
      <c r="A29" s="173" t="s">
        <v>57</v>
      </c>
      <c r="B29" s="174" t="s">
        <v>58</v>
      </c>
      <c r="C29" s="175"/>
      <c r="D29" s="172"/>
      <c r="E29" s="117"/>
      <c r="F29" s="196"/>
    </row>
    <row r="30" spans="1:6" s="41" customFormat="1" ht="17.25" customHeight="1">
      <c r="A30" s="173" t="s">
        <v>59</v>
      </c>
      <c r="B30" s="174" t="s">
        <v>236</v>
      </c>
      <c r="C30" s="175" t="s">
        <v>32</v>
      </c>
      <c r="D30" s="172">
        <v>1012.87</v>
      </c>
      <c r="E30" s="117"/>
      <c r="F30" s="196">
        <f t="shared" si="0"/>
        <v>0</v>
      </c>
    </row>
    <row r="31" spans="1:6" s="41" customFormat="1" ht="17.25" customHeight="1">
      <c r="A31" s="173" t="s">
        <v>60</v>
      </c>
      <c r="B31" s="174" t="s">
        <v>61</v>
      </c>
      <c r="C31" s="175"/>
      <c r="D31" s="172"/>
      <c r="E31" s="117"/>
      <c r="F31" s="196"/>
    </row>
    <row r="32" spans="1:6" s="41" customFormat="1" ht="17.25" customHeight="1">
      <c r="A32" s="173" t="s">
        <v>62</v>
      </c>
      <c r="B32" s="174" t="s">
        <v>236</v>
      </c>
      <c r="C32" s="175" t="s">
        <v>32</v>
      </c>
      <c r="D32" s="172">
        <v>431.2</v>
      </c>
      <c r="E32" s="117"/>
      <c r="F32" s="196">
        <f t="shared" si="0"/>
        <v>0</v>
      </c>
    </row>
    <row r="33" spans="1:6" s="41" customFormat="1" ht="17.25" customHeight="1">
      <c r="A33" s="173" t="s">
        <v>63</v>
      </c>
      <c r="B33" s="174" t="s">
        <v>64</v>
      </c>
      <c r="C33" s="175"/>
      <c r="D33" s="172"/>
      <c r="E33" s="117"/>
      <c r="F33" s="196"/>
    </row>
    <row r="34" spans="1:6" s="41" customFormat="1" ht="17.25" customHeight="1">
      <c r="A34" s="173" t="s">
        <v>65</v>
      </c>
      <c r="B34" s="174" t="s">
        <v>236</v>
      </c>
      <c r="C34" s="175" t="s">
        <v>32</v>
      </c>
      <c r="D34" s="172">
        <v>46.95</v>
      </c>
      <c r="E34" s="117"/>
      <c r="F34" s="196">
        <f t="shared" si="0"/>
        <v>0</v>
      </c>
    </row>
    <row r="35" spans="1:6" s="41" customFormat="1" ht="17.25" customHeight="1">
      <c r="A35" s="173" t="s">
        <v>66</v>
      </c>
      <c r="B35" s="174" t="s">
        <v>239</v>
      </c>
      <c r="C35" s="175"/>
      <c r="D35" s="172"/>
      <c r="E35" s="117"/>
      <c r="F35" s="196"/>
    </row>
    <row r="36" spans="1:191" s="41" customFormat="1" ht="17.25" customHeight="1">
      <c r="A36" s="173" t="s">
        <v>67</v>
      </c>
      <c r="B36" s="174" t="s">
        <v>240</v>
      </c>
      <c r="C36" s="175" t="s">
        <v>50</v>
      </c>
      <c r="D36" s="172">
        <v>104</v>
      </c>
      <c r="E36" s="117"/>
      <c r="F36" s="196">
        <f t="shared" si="0"/>
        <v>0</v>
      </c>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row>
    <row r="37" spans="1:191" s="41" customFormat="1" ht="17.25" customHeight="1">
      <c r="A37" s="173" t="s">
        <v>68</v>
      </c>
      <c r="B37" s="174" t="s">
        <v>69</v>
      </c>
      <c r="C37" s="175"/>
      <c r="D37" s="172"/>
      <c r="E37" s="117"/>
      <c r="F37" s="196"/>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row>
    <row r="38" spans="1:191" s="41" customFormat="1" ht="17.25" customHeight="1">
      <c r="A38" s="173" t="s">
        <v>70</v>
      </c>
      <c r="B38" s="174" t="s">
        <v>236</v>
      </c>
      <c r="C38" s="175" t="s">
        <v>32</v>
      </c>
      <c r="D38" s="172">
        <v>191.5</v>
      </c>
      <c r="E38" s="117"/>
      <c r="F38" s="196">
        <f t="shared" si="0"/>
        <v>0</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row>
    <row r="39" spans="1:6" s="41" customFormat="1" ht="17.25" customHeight="1">
      <c r="A39" s="173" t="s">
        <v>72</v>
      </c>
      <c r="B39" s="174" t="s">
        <v>73</v>
      </c>
      <c r="C39" s="175" t="s">
        <v>32</v>
      </c>
      <c r="D39" s="172">
        <v>1737</v>
      </c>
      <c r="E39" s="117"/>
      <c r="F39" s="196">
        <f t="shared" si="0"/>
        <v>0</v>
      </c>
    </row>
    <row r="40" spans="1:6" s="41" customFormat="1" ht="17.25" customHeight="1">
      <c r="A40" s="173" t="s">
        <v>74</v>
      </c>
      <c r="B40" s="174" t="s">
        <v>75</v>
      </c>
      <c r="C40" s="175"/>
      <c r="D40" s="172"/>
      <c r="E40" s="117"/>
      <c r="F40" s="196"/>
    </row>
    <row r="41" spans="1:6" s="41" customFormat="1" ht="17.25" customHeight="1">
      <c r="A41" s="173" t="s">
        <v>241</v>
      </c>
      <c r="B41" s="174" t="s">
        <v>242</v>
      </c>
      <c r="C41" s="175" t="s">
        <v>32</v>
      </c>
      <c r="D41" s="172">
        <f>8270.5+282.3+239</f>
        <v>8791.8</v>
      </c>
      <c r="E41" s="117"/>
      <c r="F41" s="196">
        <f t="shared" si="0"/>
        <v>0</v>
      </c>
    </row>
    <row r="42" spans="1:6" s="41" customFormat="1" ht="17.25" customHeight="1">
      <c r="A42" s="173" t="s">
        <v>76</v>
      </c>
      <c r="B42" s="174" t="s">
        <v>243</v>
      </c>
      <c r="C42" s="175"/>
      <c r="D42" s="172"/>
      <c r="E42" s="117"/>
      <c r="F42" s="196"/>
    </row>
    <row r="43" spans="1:6" s="41" customFormat="1" ht="17.25" customHeight="1">
      <c r="A43" s="173" t="s">
        <v>77</v>
      </c>
      <c r="B43" s="174" t="s">
        <v>244</v>
      </c>
      <c r="C43" s="175" t="s">
        <v>32</v>
      </c>
      <c r="D43" s="172">
        <v>9561</v>
      </c>
      <c r="E43" s="117"/>
      <c r="F43" s="196">
        <f t="shared" si="0"/>
        <v>0</v>
      </c>
    </row>
    <row r="44" spans="1:6" s="41" customFormat="1" ht="17.25" customHeight="1">
      <c r="A44" s="173" t="s">
        <v>78</v>
      </c>
      <c r="B44" s="174" t="s">
        <v>245</v>
      </c>
      <c r="C44" s="175" t="s">
        <v>32</v>
      </c>
      <c r="D44" s="172">
        <v>381.3</v>
      </c>
      <c r="E44" s="117"/>
      <c r="F44" s="196">
        <f t="shared" si="0"/>
        <v>0</v>
      </c>
    </row>
    <row r="45" spans="1:6" s="41" customFormat="1" ht="17.25" customHeight="1">
      <c r="A45" s="173" t="s">
        <v>79</v>
      </c>
      <c r="B45" s="174" t="s">
        <v>80</v>
      </c>
      <c r="C45" s="175"/>
      <c r="D45" s="172"/>
      <c r="E45" s="117"/>
      <c r="F45" s="196"/>
    </row>
    <row r="46" spans="1:6" s="41" customFormat="1" ht="17.25" customHeight="1">
      <c r="A46" s="173" t="s">
        <v>81</v>
      </c>
      <c r="B46" s="174" t="s">
        <v>82</v>
      </c>
      <c r="C46" s="175" t="s">
        <v>32</v>
      </c>
      <c r="D46" s="172">
        <v>51149.9</v>
      </c>
      <c r="E46" s="117"/>
      <c r="F46" s="196">
        <f t="shared" si="0"/>
        <v>0</v>
      </c>
    </row>
    <row r="47" spans="1:6" s="41" customFormat="1" ht="17.25" customHeight="1">
      <c r="A47" s="177" t="s">
        <v>246</v>
      </c>
      <c r="B47" s="174" t="s">
        <v>83</v>
      </c>
      <c r="C47" s="175"/>
      <c r="D47" s="172"/>
      <c r="E47" s="117"/>
      <c r="F47" s="196"/>
    </row>
    <row r="48" spans="1:6" s="41" customFormat="1" ht="17.25" customHeight="1">
      <c r="A48" s="177" t="s">
        <v>562</v>
      </c>
      <c r="B48" s="174" t="s">
        <v>247</v>
      </c>
      <c r="C48" s="175" t="s">
        <v>32</v>
      </c>
      <c r="D48" s="172">
        <f>7421.5+1650.56</f>
        <v>9072.06</v>
      </c>
      <c r="E48" s="117"/>
      <c r="F48" s="196">
        <f t="shared" si="0"/>
        <v>0</v>
      </c>
    </row>
    <row r="49" spans="1:191" s="41" customFormat="1" ht="17.25" customHeight="1">
      <c r="A49" s="173" t="s">
        <v>270</v>
      </c>
      <c r="B49" s="174" t="s">
        <v>271</v>
      </c>
      <c r="C49" s="175"/>
      <c r="D49" s="172"/>
      <c r="E49" s="117"/>
      <c r="F49" s="196"/>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row>
    <row r="50" spans="1:191" s="41" customFormat="1" ht="17.25" customHeight="1">
      <c r="A50" s="173" t="s">
        <v>272</v>
      </c>
      <c r="B50" s="174" t="s">
        <v>248</v>
      </c>
      <c r="C50" s="175" t="s">
        <v>30</v>
      </c>
      <c r="D50" s="172">
        <v>9000.59</v>
      </c>
      <c r="E50" s="117"/>
      <c r="F50" s="196">
        <f t="shared" si="0"/>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row>
    <row r="51" spans="1:6" s="41" customFormat="1" ht="18" customHeight="1">
      <c r="A51" s="215" t="s">
        <v>249</v>
      </c>
      <c r="B51" s="215"/>
      <c r="C51" s="115"/>
      <c r="D51" s="220" t="s">
        <v>483</v>
      </c>
      <c r="E51" s="221"/>
      <c r="F51" s="196">
        <f>SUM(F6:F50)</f>
        <v>0</v>
      </c>
    </row>
    <row r="52" spans="1:191" s="41" customFormat="1" ht="18" customHeight="1">
      <c r="A52" s="107"/>
      <c r="B52" s="107"/>
      <c r="C52" s="118"/>
      <c r="D52" s="118"/>
      <c r="E52" s="119"/>
      <c r="F52" s="12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row>
    <row r="53" spans="1:191" s="41" customFormat="1" ht="18" customHeight="1">
      <c r="A53" s="107"/>
      <c r="B53" s="107"/>
      <c r="C53" s="118"/>
      <c r="D53" s="118"/>
      <c r="E53" s="119"/>
      <c r="F53" s="12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row>
    <row r="54" spans="1:6" ht="18" customHeight="1">
      <c r="A54" s="20"/>
      <c r="B54" s="20"/>
      <c r="C54" s="25"/>
      <c r="D54" s="25"/>
      <c r="E54" s="94"/>
      <c r="F54" s="82"/>
    </row>
    <row r="55" spans="1:6" ht="18" customHeight="1">
      <c r="A55" s="20"/>
      <c r="B55" s="20"/>
      <c r="C55" s="25"/>
      <c r="D55" s="25"/>
      <c r="E55" s="94"/>
      <c r="F55" s="82"/>
    </row>
    <row r="56" spans="1:6" ht="18" customHeight="1">
      <c r="A56" s="20"/>
      <c r="B56" s="20"/>
      <c r="C56" s="25"/>
      <c r="D56" s="25"/>
      <c r="E56" s="94"/>
      <c r="F56" s="82"/>
    </row>
    <row r="57" spans="1:6" ht="18" customHeight="1">
      <c r="A57" s="20"/>
      <c r="B57" s="20"/>
      <c r="C57" s="25"/>
      <c r="D57" s="25"/>
      <c r="E57" s="94"/>
      <c r="F57" s="82"/>
    </row>
    <row r="58" spans="1:6" ht="18" customHeight="1">
      <c r="A58" s="20"/>
      <c r="B58" s="20"/>
      <c r="C58" s="25"/>
      <c r="D58" s="25"/>
      <c r="E58" s="94"/>
      <c r="F58" s="82"/>
    </row>
    <row r="59" spans="1:6" ht="18" customHeight="1">
      <c r="A59" s="20"/>
      <c r="B59" s="20"/>
      <c r="C59" s="25"/>
      <c r="D59" s="25"/>
      <c r="E59" s="94"/>
      <c r="F59" s="82"/>
    </row>
    <row r="60" spans="1:6" ht="18" customHeight="1">
      <c r="A60" s="20"/>
      <c r="B60" s="20"/>
      <c r="C60" s="25"/>
      <c r="D60" s="25"/>
      <c r="E60" s="94"/>
      <c r="F60" s="82"/>
    </row>
    <row r="61" spans="1:6" ht="18" customHeight="1">
      <c r="A61" s="20"/>
      <c r="B61" s="20"/>
      <c r="C61" s="25"/>
      <c r="D61" s="25"/>
      <c r="E61" s="94"/>
      <c r="F61" s="82"/>
    </row>
    <row r="62" spans="1:6" ht="18" customHeight="1">
      <c r="A62" s="20"/>
      <c r="B62" s="20"/>
      <c r="C62" s="25"/>
      <c r="D62" s="25"/>
      <c r="E62" s="94"/>
      <c r="F62" s="82"/>
    </row>
    <row r="63" spans="1:6" ht="18" customHeight="1">
      <c r="A63" s="20"/>
      <c r="B63" s="20"/>
      <c r="C63" s="25"/>
      <c r="D63" s="25"/>
      <c r="E63" s="94"/>
      <c r="F63" s="82"/>
    </row>
    <row r="64" spans="1:6" ht="18" customHeight="1">
      <c r="A64" s="20"/>
      <c r="B64" s="20"/>
      <c r="C64" s="25"/>
      <c r="D64" s="25"/>
      <c r="E64" s="94"/>
      <c r="F64" s="82"/>
    </row>
    <row r="65" spans="1:6" ht="18" customHeight="1">
      <c r="A65" s="20"/>
      <c r="B65" s="20"/>
      <c r="C65" s="25"/>
      <c r="D65" s="25"/>
      <c r="E65" s="94"/>
      <c r="F65" s="82"/>
    </row>
    <row r="66" spans="1:6" ht="18" customHeight="1">
      <c r="A66" s="20"/>
      <c r="B66" s="20"/>
      <c r="C66" s="25"/>
      <c r="D66" s="25"/>
      <c r="E66" s="94"/>
      <c r="F66" s="82"/>
    </row>
    <row r="67" spans="1:6" ht="18" customHeight="1">
      <c r="A67" s="20"/>
      <c r="B67" s="20"/>
      <c r="C67" s="25"/>
      <c r="D67" s="25"/>
      <c r="E67" s="94"/>
      <c r="F67" s="82"/>
    </row>
    <row r="68" spans="1:6" ht="18" customHeight="1">
      <c r="A68" s="20"/>
      <c r="B68" s="20"/>
      <c r="C68" s="25"/>
      <c r="D68" s="25"/>
      <c r="E68" s="94"/>
      <c r="F68" s="82"/>
    </row>
    <row r="69" spans="1:6" ht="18" customHeight="1">
      <c r="A69" s="20"/>
      <c r="B69" s="20"/>
      <c r="C69" s="25"/>
      <c r="D69" s="25"/>
      <c r="E69" s="94"/>
      <c r="F69" s="82"/>
    </row>
    <row r="70" spans="1:6" ht="18" customHeight="1">
      <c r="A70" s="20"/>
      <c r="B70" s="20"/>
      <c r="C70" s="25"/>
      <c r="D70" s="25"/>
      <c r="E70" s="94"/>
      <c r="F70" s="82"/>
    </row>
    <row r="71" spans="1:6" ht="18" customHeight="1">
      <c r="A71" s="20"/>
      <c r="B71" s="20"/>
      <c r="C71" s="25"/>
      <c r="D71" s="25"/>
      <c r="E71" s="94"/>
      <c r="F71" s="82"/>
    </row>
    <row r="72" spans="1:6" ht="18" customHeight="1">
      <c r="A72" s="20"/>
      <c r="B72" s="20"/>
      <c r="C72" s="25"/>
      <c r="D72" s="25"/>
      <c r="E72" s="94"/>
      <c r="F72" s="82"/>
    </row>
    <row r="73" spans="1:6" ht="18" customHeight="1">
      <c r="A73" s="20"/>
      <c r="B73" s="20"/>
      <c r="C73" s="25"/>
      <c r="D73" s="25"/>
      <c r="E73" s="94"/>
      <c r="F73" s="82"/>
    </row>
    <row r="74" spans="1:6" ht="18" customHeight="1">
      <c r="A74" s="20"/>
      <c r="B74" s="20"/>
      <c r="C74" s="25"/>
      <c r="D74" s="25"/>
      <c r="E74" s="94"/>
      <c r="F74" s="82"/>
    </row>
    <row r="75" spans="1:6" ht="18" customHeight="1">
      <c r="A75" s="20"/>
      <c r="B75" s="20"/>
      <c r="C75" s="25"/>
      <c r="D75" s="25"/>
      <c r="E75" s="94"/>
      <c r="F75" s="82"/>
    </row>
    <row r="76" spans="1:6" ht="18" customHeight="1">
      <c r="A76" s="20"/>
      <c r="B76" s="20"/>
      <c r="C76" s="25"/>
      <c r="D76" s="25"/>
      <c r="E76" s="94"/>
      <c r="F76" s="82"/>
    </row>
    <row r="77" spans="1:6" ht="18" customHeight="1">
      <c r="A77" s="20"/>
      <c r="B77" s="20"/>
      <c r="C77" s="25"/>
      <c r="D77" s="25"/>
      <c r="E77" s="94"/>
      <c r="F77" s="82"/>
    </row>
    <row r="78" spans="1:6" ht="18" customHeight="1">
      <c r="A78" s="20"/>
      <c r="B78" s="20"/>
      <c r="C78" s="25"/>
      <c r="D78" s="25"/>
      <c r="E78" s="94"/>
      <c r="F78" s="82"/>
    </row>
    <row r="79" spans="1:6" ht="18" customHeight="1">
      <c r="A79" s="20"/>
      <c r="B79" s="20"/>
      <c r="C79" s="25"/>
      <c r="D79" s="25"/>
      <c r="E79" s="94"/>
      <c r="F79" s="82"/>
    </row>
    <row r="80" spans="1:6" ht="18" customHeight="1">
      <c r="A80" s="20"/>
      <c r="B80" s="20"/>
      <c r="C80" s="25"/>
      <c r="D80" s="25"/>
      <c r="E80" s="94"/>
      <c r="F80" s="82"/>
    </row>
    <row r="81" spans="1:6" ht="18" customHeight="1">
      <c r="A81" s="20"/>
      <c r="B81" s="20"/>
      <c r="C81" s="25"/>
      <c r="D81" s="25"/>
      <c r="E81" s="94"/>
      <c r="F81" s="82"/>
    </row>
    <row r="82" spans="1:6" ht="18" customHeight="1">
      <c r="A82" s="20"/>
      <c r="B82" s="20"/>
      <c r="C82" s="25"/>
      <c r="D82" s="25"/>
      <c r="E82" s="94"/>
      <c r="F82" s="82"/>
    </row>
    <row r="83" spans="1:6" ht="18" customHeight="1">
      <c r="A83" s="20"/>
      <c r="B83" s="20"/>
      <c r="C83" s="25"/>
      <c r="D83" s="25"/>
      <c r="E83" s="94"/>
      <c r="F83" s="82"/>
    </row>
    <row r="84" spans="1:6" ht="18" customHeight="1">
      <c r="A84" s="20"/>
      <c r="B84" s="20"/>
      <c r="C84" s="25"/>
      <c r="D84" s="25"/>
      <c r="E84" s="94"/>
      <c r="F84" s="82"/>
    </row>
    <row r="85" spans="1:6" ht="18" customHeight="1">
      <c r="A85" s="20"/>
      <c r="B85" s="20"/>
      <c r="C85" s="25"/>
      <c r="D85" s="25"/>
      <c r="E85" s="94"/>
      <c r="F85" s="82"/>
    </row>
    <row r="86" spans="1:6" ht="18" customHeight="1">
      <c r="A86" s="20"/>
      <c r="B86" s="20"/>
      <c r="C86" s="25"/>
      <c r="D86" s="25"/>
      <c r="E86" s="94"/>
      <c r="F86" s="82"/>
    </row>
    <row r="87" spans="1:6" ht="18" customHeight="1">
      <c r="A87" s="20"/>
      <c r="B87" s="20"/>
      <c r="C87" s="25"/>
      <c r="D87" s="25"/>
      <c r="E87" s="94"/>
      <c r="F87" s="82"/>
    </row>
    <row r="88" spans="1:6" ht="18" customHeight="1">
      <c r="A88" s="20"/>
      <c r="B88" s="20"/>
      <c r="C88" s="25"/>
      <c r="D88" s="25"/>
      <c r="E88" s="94"/>
      <c r="F88" s="82"/>
    </row>
    <row r="89" spans="1:6" ht="18" customHeight="1">
      <c r="A89" s="20"/>
      <c r="B89" s="20"/>
      <c r="C89" s="25"/>
      <c r="D89" s="25"/>
      <c r="E89" s="94"/>
      <c r="F89" s="82"/>
    </row>
    <row r="90" spans="1:6" ht="18" customHeight="1">
      <c r="A90" s="20"/>
      <c r="B90" s="20"/>
      <c r="C90" s="25"/>
      <c r="D90" s="25"/>
      <c r="E90" s="94"/>
      <c r="F90" s="82"/>
    </row>
    <row r="91" spans="1:6" ht="18" customHeight="1">
      <c r="A91" s="20"/>
      <c r="B91" s="20"/>
      <c r="C91" s="25"/>
      <c r="D91" s="25"/>
      <c r="E91" s="94"/>
      <c r="F91" s="82"/>
    </row>
    <row r="92" spans="1:6" ht="18" customHeight="1">
      <c r="A92" s="20"/>
      <c r="B92" s="20"/>
      <c r="C92" s="25"/>
      <c r="D92" s="25"/>
      <c r="E92" s="94"/>
      <c r="F92" s="82"/>
    </row>
    <row r="93" spans="1:6" ht="18" customHeight="1">
      <c r="A93" s="20"/>
      <c r="B93" s="20"/>
      <c r="C93" s="25"/>
      <c r="D93" s="25"/>
      <c r="E93" s="94"/>
      <c r="F93" s="82"/>
    </row>
    <row r="94" spans="1:6" ht="18" customHeight="1">
      <c r="A94" s="20"/>
      <c r="B94" s="20"/>
      <c r="C94" s="25"/>
      <c r="D94" s="25"/>
      <c r="E94" s="94"/>
      <c r="F94" s="82"/>
    </row>
    <row r="95" spans="1:6" ht="18" customHeight="1">
      <c r="A95" s="20"/>
      <c r="B95" s="20"/>
      <c r="C95" s="25"/>
      <c r="D95" s="25"/>
      <c r="E95" s="94"/>
      <c r="F95" s="82"/>
    </row>
    <row r="96" spans="1:6" ht="18" customHeight="1">
      <c r="A96" s="20"/>
      <c r="B96" s="20"/>
      <c r="C96" s="25"/>
      <c r="D96" s="25"/>
      <c r="E96" s="94"/>
      <c r="F96" s="82"/>
    </row>
    <row r="97" spans="1:6" ht="18" customHeight="1">
      <c r="A97" s="20"/>
      <c r="B97" s="20"/>
      <c r="C97" s="25"/>
      <c r="D97" s="25"/>
      <c r="E97" s="94"/>
      <c r="F97" s="82"/>
    </row>
    <row r="98" spans="1:6" ht="18" customHeight="1">
      <c r="A98" s="20"/>
      <c r="B98" s="20"/>
      <c r="C98" s="25"/>
      <c r="D98" s="25"/>
      <c r="E98" s="94"/>
      <c r="F98" s="82"/>
    </row>
    <row r="99" spans="1:6" ht="18" customHeight="1">
      <c r="A99" s="20"/>
      <c r="B99" s="20"/>
      <c r="C99" s="25"/>
      <c r="D99" s="25"/>
      <c r="E99" s="94"/>
      <c r="F99" s="82"/>
    </row>
    <row r="100" spans="1:6" ht="18" customHeight="1">
      <c r="A100" s="20"/>
      <c r="B100" s="20"/>
      <c r="C100" s="25"/>
      <c r="D100" s="25"/>
      <c r="E100" s="94"/>
      <c r="F100" s="82"/>
    </row>
    <row r="101" spans="1:6" ht="18" customHeight="1">
      <c r="A101" s="20"/>
      <c r="B101" s="20"/>
      <c r="C101" s="25"/>
      <c r="D101" s="25"/>
      <c r="E101" s="94"/>
      <c r="F101" s="82"/>
    </row>
    <row r="102" spans="1:6" ht="18" customHeight="1">
      <c r="A102" s="20"/>
      <c r="B102" s="20"/>
      <c r="C102" s="25"/>
      <c r="D102" s="25"/>
      <c r="E102" s="94"/>
      <c r="F102" s="82"/>
    </row>
    <row r="103" spans="1:6" ht="18" customHeight="1">
      <c r="A103" s="20"/>
      <c r="B103" s="20"/>
      <c r="C103" s="25"/>
      <c r="D103" s="25"/>
      <c r="E103" s="94"/>
      <c r="F103" s="82"/>
    </row>
    <row r="104" spans="1:6" ht="18" customHeight="1">
      <c r="A104" s="20"/>
      <c r="B104" s="20"/>
      <c r="C104" s="25"/>
      <c r="D104" s="25"/>
      <c r="E104" s="94"/>
      <c r="F104" s="82"/>
    </row>
    <row r="105" spans="1:6" ht="18" customHeight="1">
      <c r="A105" s="20"/>
      <c r="B105" s="20"/>
      <c r="C105" s="25"/>
      <c r="D105" s="25"/>
      <c r="E105" s="94"/>
      <c r="F105" s="82"/>
    </row>
    <row r="106" spans="1:6" ht="18" customHeight="1">
      <c r="A106" s="20"/>
      <c r="B106" s="20"/>
      <c r="C106" s="25"/>
      <c r="D106" s="25"/>
      <c r="E106" s="94"/>
      <c r="F106" s="82"/>
    </row>
    <row r="107" spans="1:6" ht="18" customHeight="1">
      <c r="A107" s="20"/>
      <c r="B107" s="20"/>
      <c r="C107" s="25"/>
      <c r="D107" s="25"/>
      <c r="E107" s="94"/>
      <c r="F107" s="82"/>
    </row>
    <row r="108" spans="1:6" ht="18" customHeight="1">
      <c r="A108" s="20"/>
      <c r="B108" s="20"/>
      <c r="C108" s="25"/>
      <c r="D108" s="25"/>
      <c r="E108" s="94"/>
      <c r="F108" s="82"/>
    </row>
    <row r="109" spans="1:6" ht="18" customHeight="1">
      <c r="A109" s="20"/>
      <c r="B109" s="20"/>
      <c r="C109" s="25"/>
      <c r="D109" s="25"/>
      <c r="E109" s="94"/>
      <c r="F109" s="82"/>
    </row>
    <row r="110" spans="1:6" ht="18" customHeight="1">
      <c r="A110" s="20"/>
      <c r="B110" s="20"/>
      <c r="C110" s="25"/>
      <c r="D110" s="25"/>
      <c r="E110" s="94"/>
      <c r="F110" s="82"/>
    </row>
    <row r="111" spans="1:6" ht="18" customHeight="1">
      <c r="A111" s="20"/>
      <c r="B111" s="20"/>
      <c r="C111" s="25"/>
      <c r="D111" s="25"/>
      <c r="E111" s="94"/>
      <c r="F111" s="82"/>
    </row>
    <row r="112" spans="1:6" ht="18" customHeight="1">
      <c r="A112" s="20"/>
      <c r="B112" s="20"/>
      <c r="C112" s="25"/>
      <c r="D112" s="25"/>
      <c r="E112" s="94"/>
      <c r="F112" s="82"/>
    </row>
    <row r="113" spans="1:6" ht="18" customHeight="1">
      <c r="A113" s="20"/>
      <c r="B113" s="20"/>
      <c r="C113" s="25"/>
      <c r="D113" s="25"/>
      <c r="E113" s="94"/>
      <c r="F113" s="82"/>
    </row>
    <row r="114" spans="1:6" ht="18" customHeight="1">
      <c r="A114" s="20"/>
      <c r="B114" s="20"/>
      <c r="C114" s="25"/>
      <c r="D114" s="25"/>
      <c r="E114" s="94"/>
      <c r="F114" s="82"/>
    </row>
    <row r="115" spans="1:6" ht="18" customHeight="1">
      <c r="A115" s="20"/>
      <c r="B115" s="20"/>
      <c r="C115" s="25"/>
      <c r="D115" s="25"/>
      <c r="E115" s="94"/>
      <c r="F115" s="82"/>
    </row>
    <row r="116" spans="1:6" ht="18" customHeight="1">
      <c r="A116" s="20"/>
      <c r="B116" s="20"/>
      <c r="C116" s="25"/>
      <c r="D116" s="25"/>
      <c r="E116" s="94"/>
      <c r="F116" s="82"/>
    </row>
    <row r="117" spans="1:6" ht="18" customHeight="1">
      <c r="A117" s="20"/>
      <c r="B117" s="20"/>
      <c r="C117" s="25"/>
      <c r="D117" s="25"/>
      <c r="E117" s="94"/>
      <c r="F117" s="82"/>
    </row>
    <row r="118" spans="1:6" ht="18" customHeight="1">
      <c r="A118" s="20"/>
      <c r="B118" s="20"/>
      <c r="C118" s="25"/>
      <c r="D118" s="25"/>
      <c r="E118" s="94"/>
      <c r="F118" s="82"/>
    </row>
    <row r="119" spans="1:6" ht="18" customHeight="1">
      <c r="A119" s="20"/>
      <c r="B119" s="20"/>
      <c r="C119" s="25"/>
      <c r="D119" s="25"/>
      <c r="E119" s="94"/>
      <c r="F119" s="82"/>
    </row>
    <row r="120" spans="1:6" ht="18" customHeight="1">
      <c r="A120" s="20"/>
      <c r="B120" s="20"/>
      <c r="C120" s="25"/>
      <c r="D120" s="25"/>
      <c r="E120" s="94"/>
      <c r="F120" s="82"/>
    </row>
    <row r="121" spans="1:6" ht="18" customHeight="1">
      <c r="A121" s="20"/>
      <c r="B121" s="20"/>
      <c r="C121" s="25"/>
      <c r="D121" s="25"/>
      <c r="E121" s="94"/>
      <c r="F121" s="82"/>
    </row>
    <row r="122" spans="1:6" ht="18" customHeight="1">
      <c r="A122" s="20"/>
      <c r="B122" s="20"/>
      <c r="C122" s="25"/>
      <c r="D122" s="25"/>
      <c r="E122" s="94"/>
      <c r="F122" s="82"/>
    </row>
    <row r="123" spans="1:6" ht="18" customHeight="1">
      <c r="A123" s="20"/>
      <c r="B123" s="20"/>
      <c r="C123" s="25"/>
      <c r="D123" s="25"/>
      <c r="E123" s="94"/>
      <c r="F123" s="82"/>
    </row>
    <row r="124" spans="1:6" ht="18" customHeight="1">
      <c r="A124" s="20"/>
      <c r="B124" s="20"/>
      <c r="C124" s="25"/>
      <c r="D124" s="25"/>
      <c r="E124" s="94"/>
      <c r="F124" s="82"/>
    </row>
    <row r="125" spans="1:6" ht="18" customHeight="1">
      <c r="A125" s="20"/>
      <c r="B125" s="20"/>
      <c r="C125" s="25"/>
      <c r="D125" s="25"/>
      <c r="E125" s="94"/>
      <c r="F125" s="82"/>
    </row>
    <row r="126" spans="1:6" ht="18" customHeight="1">
      <c r="A126" s="20"/>
      <c r="B126" s="20"/>
      <c r="C126" s="25"/>
      <c r="D126" s="25"/>
      <c r="E126" s="94"/>
      <c r="F126" s="82"/>
    </row>
    <row r="127" spans="1:6" ht="18" customHeight="1">
      <c r="A127" s="20"/>
      <c r="B127" s="20"/>
      <c r="C127" s="25"/>
      <c r="D127" s="25"/>
      <c r="E127" s="94"/>
      <c r="F127" s="82"/>
    </row>
    <row r="128" spans="1:6" ht="18" customHeight="1">
      <c r="A128" s="20"/>
      <c r="B128" s="20"/>
      <c r="C128" s="25"/>
      <c r="D128" s="25"/>
      <c r="E128" s="94"/>
      <c r="F128" s="82"/>
    </row>
    <row r="129" spans="1:6" ht="18" customHeight="1">
      <c r="A129" s="20"/>
      <c r="B129" s="20"/>
      <c r="C129" s="25"/>
      <c r="D129" s="25"/>
      <c r="E129" s="94"/>
      <c r="F129" s="82"/>
    </row>
    <row r="130" spans="1:6" ht="18" customHeight="1">
      <c r="A130" s="20"/>
      <c r="B130" s="20"/>
      <c r="C130" s="25"/>
      <c r="D130" s="25"/>
      <c r="E130" s="94"/>
      <c r="F130" s="82"/>
    </row>
    <row r="131" spans="1:6" ht="18" customHeight="1">
      <c r="A131" s="20"/>
      <c r="B131" s="20"/>
      <c r="C131" s="25"/>
      <c r="D131" s="25"/>
      <c r="E131" s="94"/>
      <c r="F131" s="82"/>
    </row>
    <row r="132" spans="1:6" ht="18" customHeight="1">
      <c r="A132" s="20"/>
      <c r="B132" s="20"/>
      <c r="C132" s="25"/>
      <c r="D132" s="25"/>
      <c r="E132" s="94"/>
      <c r="F132" s="82"/>
    </row>
    <row r="133" spans="1:6" ht="18" customHeight="1">
      <c r="A133" s="20"/>
      <c r="B133" s="20"/>
      <c r="C133" s="25"/>
      <c r="D133" s="25"/>
      <c r="E133" s="94"/>
      <c r="F133" s="82"/>
    </row>
    <row r="134" spans="1:6" ht="18" customHeight="1">
      <c r="A134" s="20"/>
      <c r="B134" s="20"/>
      <c r="C134" s="25"/>
      <c r="D134" s="25"/>
      <c r="E134" s="94"/>
      <c r="F134" s="82"/>
    </row>
    <row r="135" spans="1:6" ht="18" customHeight="1">
      <c r="A135" s="20"/>
      <c r="B135" s="20"/>
      <c r="C135" s="25"/>
      <c r="D135" s="25"/>
      <c r="E135" s="94"/>
      <c r="F135" s="82"/>
    </row>
    <row r="136" spans="1:6" ht="18" customHeight="1">
      <c r="A136" s="20"/>
      <c r="B136" s="20"/>
      <c r="C136" s="25"/>
      <c r="D136" s="25"/>
      <c r="E136" s="94"/>
      <c r="F136" s="82"/>
    </row>
    <row r="137" spans="1:6" ht="18" customHeight="1">
      <c r="A137" s="20"/>
      <c r="B137" s="20"/>
      <c r="C137" s="25"/>
      <c r="D137" s="25"/>
      <c r="E137" s="94"/>
      <c r="F137" s="82"/>
    </row>
    <row r="138" spans="1:6" ht="18" customHeight="1">
      <c r="A138" s="20"/>
      <c r="B138" s="20"/>
      <c r="C138" s="25"/>
      <c r="D138" s="25"/>
      <c r="E138" s="94"/>
      <c r="F138" s="82"/>
    </row>
    <row r="139" spans="1:6" ht="18" customHeight="1">
      <c r="A139" s="20"/>
      <c r="B139" s="20"/>
      <c r="C139" s="25"/>
      <c r="D139" s="25"/>
      <c r="E139" s="94"/>
      <c r="F139" s="82"/>
    </row>
    <row r="140" spans="1:6" ht="18" customHeight="1">
      <c r="A140" s="20"/>
      <c r="B140" s="20"/>
      <c r="C140" s="25"/>
      <c r="D140" s="25"/>
      <c r="E140" s="94"/>
      <c r="F140" s="82"/>
    </row>
    <row r="141" spans="1:6" ht="18" customHeight="1">
      <c r="A141" s="20"/>
      <c r="B141" s="20"/>
      <c r="C141" s="25"/>
      <c r="D141" s="25"/>
      <c r="E141" s="94"/>
      <c r="F141" s="82"/>
    </row>
    <row r="142" spans="1:6" ht="18" customHeight="1">
      <c r="A142" s="20"/>
      <c r="B142" s="20"/>
      <c r="C142" s="25"/>
      <c r="D142" s="25"/>
      <c r="E142" s="94"/>
      <c r="F142" s="82"/>
    </row>
    <row r="143" spans="1:6" ht="18" customHeight="1">
      <c r="A143" s="20"/>
      <c r="B143" s="20"/>
      <c r="C143" s="25"/>
      <c r="D143" s="25"/>
      <c r="E143" s="94"/>
      <c r="F143" s="82"/>
    </row>
    <row r="144" spans="1:6" ht="18" customHeight="1">
      <c r="A144" s="20"/>
      <c r="B144" s="20"/>
      <c r="C144" s="25"/>
      <c r="D144" s="25"/>
      <c r="E144" s="94"/>
      <c r="F144" s="82"/>
    </row>
    <row r="145" spans="1:6" ht="18" customHeight="1">
      <c r="A145" s="20"/>
      <c r="B145" s="20"/>
      <c r="C145" s="25"/>
      <c r="D145" s="25"/>
      <c r="E145" s="94"/>
      <c r="F145" s="82"/>
    </row>
    <row r="146" spans="1:6" ht="18" customHeight="1">
      <c r="A146" s="20"/>
      <c r="B146" s="20"/>
      <c r="C146" s="25"/>
      <c r="D146" s="25"/>
      <c r="E146" s="94"/>
      <c r="F146" s="82"/>
    </row>
  </sheetData>
  <sheetProtection password="CD38" sheet="1"/>
  <mergeCells count="4">
    <mergeCell ref="A51:B51"/>
    <mergeCell ref="A1:F1"/>
    <mergeCell ref="A3:F3"/>
    <mergeCell ref="D51:E51"/>
  </mergeCells>
  <printOptions/>
  <pageMargins left="0.7479166666666667" right="0.7479166666666667" top="0.9840277777777778" bottom="0.9840277777777778" header="0.5118055555555556" footer="0.5118055555555556"/>
  <pageSetup fitToHeight="0" fitToWidth="0"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HZ23"/>
  <sheetViews>
    <sheetView zoomScaleSheetLayoutView="150" zoomScalePageLayoutView="0" workbookViewId="0" topLeftCell="A1">
      <selection activeCell="F5" sqref="F5"/>
    </sheetView>
  </sheetViews>
  <sheetFormatPr defaultColWidth="9.00390625" defaultRowHeight="14.25"/>
  <cols>
    <col min="1" max="1" width="9.625" style="42" customWidth="1"/>
    <col min="2" max="2" width="21.25390625" style="42" customWidth="1"/>
    <col min="3" max="3" width="8.625" style="43" customWidth="1"/>
    <col min="4" max="4" width="14.50390625" style="44" customWidth="1"/>
    <col min="5" max="5" width="10.625" style="75" customWidth="1"/>
    <col min="6" max="6" width="18.125" style="103" customWidth="1"/>
    <col min="7" max="16384" width="9.00390625" style="17" customWidth="1"/>
  </cols>
  <sheetData>
    <row r="1" spans="1:234" s="24" customFormat="1" ht="33" customHeight="1">
      <c r="A1" s="216" t="s">
        <v>9</v>
      </c>
      <c r="B1" s="216"/>
      <c r="C1" s="216"/>
      <c r="D1" s="216"/>
      <c r="E1" s="216"/>
      <c r="F1" s="2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row>
    <row r="2" spans="1:234" s="41" customFormat="1" ht="30.75" customHeight="1">
      <c r="A2" s="51" t="s">
        <v>219</v>
      </c>
      <c r="B2" s="52"/>
      <c r="C2" s="53"/>
      <c r="D2" s="54"/>
      <c r="E2" s="93" t="s">
        <v>10</v>
      </c>
      <c r="F2" s="73"/>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row>
    <row r="3" spans="1:234" s="24" customFormat="1" ht="30.75" customHeight="1">
      <c r="A3" s="218" t="s">
        <v>273</v>
      </c>
      <c r="B3" s="218"/>
      <c r="C3" s="218"/>
      <c r="D3" s="218"/>
      <c r="E3" s="218"/>
      <c r="F3" s="218"/>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row>
    <row r="4" spans="1:6" s="20" customFormat="1" ht="30.75" customHeight="1">
      <c r="A4" s="45" t="s">
        <v>11</v>
      </c>
      <c r="B4" s="45" t="s">
        <v>12</v>
      </c>
      <c r="C4" s="45" t="s">
        <v>13</v>
      </c>
      <c r="D4" s="55" t="s">
        <v>14</v>
      </c>
      <c r="E4" s="56" t="s">
        <v>15</v>
      </c>
      <c r="F4" s="74" t="s">
        <v>16</v>
      </c>
    </row>
    <row r="5" spans="1:234" s="41" customFormat="1" ht="33.75" customHeight="1">
      <c r="A5" s="173" t="s">
        <v>274</v>
      </c>
      <c r="B5" s="176" t="s">
        <v>275</v>
      </c>
      <c r="C5" s="178"/>
      <c r="D5" s="172"/>
      <c r="E5" s="116"/>
      <c r="F5" s="197"/>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row>
    <row r="6" spans="1:234" s="41" customFormat="1" ht="33.75" customHeight="1">
      <c r="A6" s="173" t="s">
        <v>276</v>
      </c>
      <c r="B6" s="176" t="s">
        <v>277</v>
      </c>
      <c r="C6" s="178" t="s">
        <v>299</v>
      </c>
      <c r="D6" s="172">
        <f>148872+5135.18</f>
        <v>154007.18</v>
      </c>
      <c r="E6" s="116"/>
      <c r="F6" s="197">
        <f>E6*D6</f>
        <v>0</v>
      </c>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row>
    <row r="7" spans="1:234" s="41" customFormat="1" ht="33.75" customHeight="1">
      <c r="A7" s="173" t="s">
        <v>278</v>
      </c>
      <c r="B7" s="176" t="s">
        <v>279</v>
      </c>
      <c r="C7" s="178" t="s">
        <v>299</v>
      </c>
      <c r="D7" s="172">
        <v>4911</v>
      </c>
      <c r="E7" s="116"/>
      <c r="F7" s="197">
        <f>E7*D7</f>
        <v>0</v>
      </c>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row>
    <row r="8" spans="1:234" s="41" customFormat="1" ht="33.75" customHeight="1">
      <c r="A8" s="173" t="s">
        <v>280</v>
      </c>
      <c r="B8" s="176" t="s">
        <v>281</v>
      </c>
      <c r="C8" s="178"/>
      <c r="D8" s="172"/>
      <c r="E8" s="116"/>
      <c r="F8" s="197"/>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row>
    <row r="9" spans="1:234" s="41" customFormat="1" ht="33.75" customHeight="1">
      <c r="A9" s="173" t="s">
        <v>282</v>
      </c>
      <c r="B9" s="176" t="s">
        <v>279</v>
      </c>
      <c r="C9" s="178" t="s">
        <v>299</v>
      </c>
      <c r="D9" s="172">
        <v>5135.18</v>
      </c>
      <c r="E9" s="116"/>
      <c r="F9" s="197">
        <f aca="true" t="shared" si="0" ref="F9:F20">E9*D9</f>
        <v>0</v>
      </c>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row>
    <row r="10" spans="1:234" s="41" customFormat="1" ht="33.75" customHeight="1">
      <c r="A10" s="173" t="s">
        <v>283</v>
      </c>
      <c r="B10" s="176" t="s">
        <v>284</v>
      </c>
      <c r="C10" s="178" t="s">
        <v>299</v>
      </c>
      <c r="D10" s="172">
        <v>153783</v>
      </c>
      <c r="E10" s="116"/>
      <c r="F10" s="197">
        <f t="shared" si="0"/>
        <v>0</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row>
    <row r="11" spans="1:234" s="41" customFormat="1" ht="33.75" customHeight="1">
      <c r="A11" s="173" t="s">
        <v>285</v>
      </c>
      <c r="B11" s="176" t="s">
        <v>85</v>
      </c>
      <c r="C11" s="178" t="s">
        <v>299</v>
      </c>
      <c r="D11" s="172">
        <f>153783+5135.18</f>
        <v>158918.18</v>
      </c>
      <c r="E11" s="116"/>
      <c r="F11" s="197">
        <f t="shared" si="0"/>
        <v>0</v>
      </c>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row>
    <row r="12" spans="1:234" s="41" customFormat="1" ht="33.75" customHeight="1">
      <c r="A12" s="173" t="s">
        <v>286</v>
      </c>
      <c r="B12" s="176" t="s">
        <v>86</v>
      </c>
      <c r="C12" s="178" t="s">
        <v>299</v>
      </c>
      <c r="D12" s="172">
        <v>153783</v>
      </c>
      <c r="E12" s="116"/>
      <c r="F12" s="197">
        <f t="shared" si="0"/>
        <v>0</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row>
    <row r="13" spans="1:234" s="41" customFormat="1" ht="33.75" customHeight="1">
      <c r="A13" s="173" t="s">
        <v>287</v>
      </c>
      <c r="B13" s="176" t="s">
        <v>87</v>
      </c>
      <c r="C13" s="178"/>
      <c r="D13" s="172"/>
      <c r="E13" s="116"/>
      <c r="F13" s="197"/>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row>
    <row r="14" spans="1:234" s="41" customFormat="1" ht="33.75" customHeight="1">
      <c r="A14" s="173" t="s">
        <v>288</v>
      </c>
      <c r="B14" s="176" t="s">
        <v>289</v>
      </c>
      <c r="C14" s="178" t="s">
        <v>299</v>
      </c>
      <c r="D14" s="172">
        <v>153783</v>
      </c>
      <c r="E14" s="116"/>
      <c r="F14" s="197">
        <f t="shared" si="0"/>
        <v>0</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row>
    <row r="15" spans="1:234" s="41" customFormat="1" ht="33.75" customHeight="1">
      <c r="A15" s="173" t="s">
        <v>290</v>
      </c>
      <c r="B15" s="176" t="s">
        <v>88</v>
      </c>
      <c r="C15" s="178"/>
      <c r="D15" s="172"/>
      <c r="E15" s="116"/>
      <c r="F15" s="197"/>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row>
    <row r="16" spans="1:234" s="41" customFormat="1" ht="33.75" customHeight="1">
      <c r="A16" s="173" t="s">
        <v>291</v>
      </c>
      <c r="B16" s="176" t="s">
        <v>289</v>
      </c>
      <c r="C16" s="178" t="s">
        <v>299</v>
      </c>
      <c r="D16" s="172">
        <v>5135.18</v>
      </c>
      <c r="E16" s="116"/>
      <c r="F16" s="197">
        <f t="shared" si="0"/>
        <v>0</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row>
    <row r="17" spans="1:234" s="41" customFormat="1" ht="33.75" customHeight="1">
      <c r="A17" s="173" t="s">
        <v>292</v>
      </c>
      <c r="B17" s="176" t="s">
        <v>293</v>
      </c>
      <c r="C17" s="178" t="s">
        <v>299</v>
      </c>
      <c r="D17" s="172">
        <v>153783</v>
      </c>
      <c r="E17" s="116"/>
      <c r="F17" s="197">
        <f t="shared" si="0"/>
        <v>0</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row>
    <row r="18" spans="1:234" s="41" customFormat="1" ht="33.75" customHeight="1">
      <c r="A18" s="173" t="s">
        <v>294</v>
      </c>
      <c r="B18" s="176" t="s">
        <v>295</v>
      </c>
      <c r="C18" s="178" t="s">
        <v>299</v>
      </c>
      <c r="D18" s="172">
        <f>153783+5135.18</f>
        <v>158918.18</v>
      </c>
      <c r="E18" s="116"/>
      <c r="F18" s="197">
        <f t="shared" si="0"/>
        <v>0</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row>
    <row r="19" spans="1:234" s="41" customFormat="1" ht="33.75" customHeight="1">
      <c r="A19" s="173" t="s">
        <v>296</v>
      </c>
      <c r="B19" s="176" t="s">
        <v>89</v>
      </c>
      <c r="C19" s="178"/>
      <c r="D19" s="172"/>
      <c r="E19" s="116"/>
      <c r="F19" s="197"/>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row>
    <row r="20" spans="1:234" s="41" customFormat="1" ht="33.75" customHeight="1">
      <c r="A20" s="173" t="s">
        <v>297</v>
      </c>
      <c r="B20" s="176" t="s">
        <v>220</v>
      </c>
      <c r="C20" s="178" t="s">
        <v>300</v>
      </c>
      <c r="D20" s="172">
        <v>4329.056</v>
      </c>
      <c r="E20" s="116"/>
      <c r="F20" s="197">
        <f t="shared" si="0"/>
        <v>0</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row>
    <row r="21" spans="1:234" s="41" customFormat="1" ht="34.5" customHeight="1">
      <c r="A21" s="222" t="s">
        <v>298</v>
      </c>
      <c r="B21" s="223"/>
      <c r="C21" s="108"/>
      <c r="D21" s="224" t="s">
        <v>483</v>
      </c>
      <c r="E21" s="225"/>
      <c r="F21" s="198">
        <f>SUM(F6:F20)</f>
        <v>0</v>
      </c>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row>
    <row r="22" spans="1:234" s="41" customFormat="1" ht="15">
      <c r="A22" s="111"/>
      <c r="B22" s="111"/>
      <c r="C22" s="112"/>
      <c r="D22" s="121"/>
      <c r="E22" s="113"/>
      <c r="F22" s="114"/>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row>
    <row r="23" spans="1:6" s="40" customFormat="1" ht="14.25">
      <c r="A23" s="111"/>
      <c r="B23" s="111"/>
      <c r="C23" s="112"/>
      <c r="D23" s="121"/>
      <c r="E23" s="113"/>
      <c r="F23" s="114"/>
    </row>
  </sheetData>
  <sheetProtection password="CD38" sheet="1"/>
  <mergeCells count="4">
    <mergeCell ref="A1:F1"/>
    <mergeCell ref="A3:F3"/>
    <mergeCell ref="A21:B21"/>
    <mergeCell ref="D21:E21"/>
  </mergeCells>
  <printOptions/>
  <pageMargins left="0.75" right="0.5194444444444445" top="1" bottom="0.65"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HE59"/>
  <sheetViews>
    <sheetView zoomScaleSheetLayoutView="150" zoomScalePageLayoutView="0" workbookViewId="0" topLeftCell="A13">
      <selection activeCell="F24" sqref="F24"/>
    </sheetView>
  </sheetViews>
  <sheetFormatPr defaultColWidth="9.00390625" defaultRowHeight="18" customHeight="1"/>
  <cols>
    <col min="1" max="1" width="11.375" style="42" customWidth="1"/>
    <col min="2" max="2" width="36.625" style="42" customWidth="1"/>
    <col min="3" max="3" width="9.00390625" style="43" customWidth="1"/>
    <col min="4" max="4" width="11.625" style="75" customWidth="1"/>
    <col min="5" max="5" width="11.00390625" style="96" customWidth="1"/>
    <col min="6" max="6" width="15.75390625" style="83" customWidth="1"/>
    <col min="7" max="161" width="9.00390625" style="17" customWidth="1"/>
    <col min="162" max="206" width="9.00390625" style="24" customWidth="1"/>
    <col min="207" max="16384" width="9.00390625" style="23" customWidth="1"/>
  </cols>
  <sheetData>
    <row r="1" spans="1:6" ht="35.25" customHeight="1">
      <c r="A1" s="216" t="s">
        <v>9</v>
      </c>
      <c r="B1" s="216"/>
      <c r="C1" s="216"/>
      <c r="D1" s="216"/>
      <c r="E1" s="216"/>
      <c r="F1" s="216"/>
    </row>
    <row r="2" spans="1:213" ht="35.25" customHeight="1">
      <c r="A2" s="51" t="s">
        <v>219</v>
      </c>
      <c r="B2" s="52"/>
      <c r="C2" s="53"/>
      <c r="D2" s="93" t="s">
        <v>10</v>
      </c>
      <c r="E2" s="93"/>
      <c r="F2" s="73"/>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row>
    <row r="3" spans="1:6" ht="28.5" customHeight="1">
      <c r="A3" s="226" t="s">
        <v>301</v>
      </c>
      <c r="B3" s="227"/>
      <c r="C3" s="227"/>
      <c r="D3" s="227"/>
      <c r="E3" s="227"/>
      <c r="F3" s="228"/>
    </row>
    <row r="4" spans="1:6" s="20" customFormat="1" ht="28.5" customHeight="1">
      <c r="A4" s="45" t="s">
        <v>11</v>
      </c>
      <c r="B4" s="45" t="s">
        <v>12</v>
      </c>
      <c r="C4" s="45" t="s">
        <v>13</v>
      </c>
      <c r="D4" s="56" t="s">
        <v>235</v>
      </c>
      <c r="E4" s="76" t="s">
        <v>250</v>
      </c>
      <c r="F4" s="74" t="s">
        <v>251</v>
      </c>
    </row>
    <row r="5" spans="1:161" s="41" customFormat="1" ht="24.75" customHeight="1">
      <c r="A5" s="173" t="s">
        <v>302</v>
      </c>
      <c r="B5" s="176" t="s">
        <v>94</v>
      </c>
      <c r="C5" s="175" t="s">
        <v>50</v>
      </c>
      <c r="D5" s="179"/>
      <c r="E5" s="122"/>
      <c r="F5" s="198">
        <f>SUM(F6:F8)</f>
        <v>0</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row>
    <row r="6" spans="1:161" s="41" customFormat="1" ht="24.75" customHeight="1">
      <c r="A6" s="173" t="s">
        <v>303</v>
      </c>
      <c r="B6" s="176" t="s">
        <v>304</v>
      </c>
      <c r="C6" s="175" t="s">
        <v>50</v>
      </c>
      <c r="D6" s="180">
        <v>23.7</v>
      </c>
      <c r="E6" s="122"/>
      <c r="F6" s="198">
        <f>E6*D6</f>
        <v>0</v>
      </c>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row>
    <row r="7" spans="1:161" s="41" customFormat="1" ht="24.75" customHeight="1">
      <c r="A7" s="173" t="s">
        <v>305</v>
      </c>
      <c r="B7" s="176" t="s">
        <v>306</v>
      </c>
      <c r="C7" s="175" t="s">
        <v>50</v>
      </c>
      <c r="D7" s="180">
        <v>30</v>
      </c>
      <c r="E7" s="122"/>
      <c r="F7" s="198">
        <f>E7*D7</f>
        <v>0</v>
      </c>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row>
    <row r="8" spans="1:161" s="41" customFormat="1" ht="24.75" customHeight="1">
      <c r="A8" s="173" t="s">
        <v>307</v>
      </c>
      <c r="B8" s="176" t="s">
        <v>308</v>
      </c>
      <c r="C8" s="175" t="s">
        <v>309</v>
      </c>
      <c r="D8" s="180">
        <v>20.9</v>
      </c>
      <c r="E8" s="122"/>
      <c r="F8" s="198">
        <f>E8*D8</f>
        <v>0</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row>
    <row r="9" spans="1:161" s="41" customFormat="1" ht="24.75" customHeight="1">
      <c r="A9" s="173" t="s">
        <v>310</v>
      </c>
      <c r="B9" s="176" t="s">
        <v>311</v>
      </c>
      <c r="C9" s="175"/>
      <c r="D9" s="179"/>
      <c r="E9" s="122"/>
      <c r="F9" s="198">
        <f>F10+F11+F13+F16+F20</f>
        <v>0</v>
      </c>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row>
    <row r="10" spans="1:161" s="41" customFormat="1" ht="27.75" customHeight="1">
      <c r="A10" s="177" t="s">
        <v>312</v>
      </c>
      <c r="B10" s="176" t="s">
        <v>90</v>
      </c>
      <c r="C10" s="175" t="s">
        <v>32</v>
      </c>
      <c r="D10" s="179">
        <v>5779</v>
      </c>
      <c r="E10" s="122"/>
      <c r="F10" s="198">
        <f>E10*D10</f>
        <v>0</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row>
    <row r="11" spans="1:161" s="41" customFormat="1" ht="24.75" customHeight="1">
      <c r="A11" s="177" t="s">
        <v>313</v>
      </c>
      <c r="B11" s="176" t="s">
        <v>91</v>
      </c>
      <c r="C11" s="175"/>
      <c r="D11" s="179"/>
      <c r="E11" s="122"/>
      <c r="F11" s="198">
        <f>SUM(F12)</f>
        <v>0</v>
      </c>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row>
    <row r="12" spans="1:161" s="41" customFormat="1" ht="24.75" customHeight="1">
      <c r="A12" s="177" t="s">
        <v>314</v>
      </c>
      <c r="B12" s="176" t="s">
        <v>315</v>
      </c>
      <c r="C12" s="175" t="s">
        <v>32</v>
      </c>
      <c r="D12" s="179">
        <v>785</v>
      </c>
      <c r="E12" s="122"/>
      <c r="F12" s="198">
        <f>E12*D12</f>
        <v>0</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row>
    <row r="13" spans="1:161" s="41" customFormat="1" ht="30.75" customHeight="1">
      <c r="A13" s="173" t="s">
        <v>316</v>
      </c>
      <c r="B13" s="176" t="s">
        <v>317</v>
      </c>
      <c r="C13" s="175"/>
      <c r="D13" s="179"/>
      <c r="E13" s="122"/>
      <c r="F13" s="198">
        <f>SUM(F14:F15)</f>
        <v>0</v>
      </c>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row>
    <row r="14" spans="1:161" s="41" customFormat="1" ht="24.75" customHeight="1">
      <c r="A14" s="173" t="s">
        <v>318</v>
      </c>
      <c r="B14" s="176" t="s">
        <v>244</v>
      </c>
      <c r="C14" s="175" t="s">
        <v>32</v>
      </c>
      <c r="D14" s="179">
        <v>262.8</v>
      </c>
      <c r="E14" s="122"/>
      <c r="F14" s="198">
        <f>E14*D14</f>
        <v>0</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row>
    <row r="15" spans="1:161" s="41" customFormat="1" ht="24.75" customHeight="1">
      <c r="A15" s="173" t="s">
        <v>319</v>
      </c>
      <c r="B15" s="176" t="s">
        <v>247</v>
      </c>
      <c r="C15" s="175" t="s">
        <v>32</v>
      </c>
      <c r="D15" s="179">
        <v>1566.7</v>
      </c>
      <c r="E15" s="122"/>
      <c r="F15" s="198">
        <f>E15*D15</f>
        <v>0</v>
      </c>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row>
    <row r="16" spans="1:161" s="41" customFormat="1" ht="28.5" customHeight="1">
      <c r="A16" s="173" t="s">
        <v>320</v>
      </c>
      <c r="B16" s="176" t="s">
        <v>321</v>
      </c>
      <c r="C16" s="175"/>
      <c r="D16" s="179"/>
      <c r="E16" s="122"/>
      <c r="F16" s="198">
        <f>SUM(F17:F19)</f>
        <v>0</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row>
    <row r="17" spans="1:161" s="41" customFormat="1" ht="24.75" customHeight="1">
      <c r="A17" s="173" t="s">
        <v>322</v>
      </c>
      <c r="B17" s="176" t="s">
        <v>244</v>
      </c>
      <c r="C17" s="175" t="s">
        <v>32</v>
      </c>
      <c r="D17" s="179">
        <v>891.1</v>
      </c>
      <c r="E17" s="122"/>
      <c r="F17" s="198">
        <f>E17*D17</f>
        <v>0</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row>
    <row r="18" spans="1:161" s="41" customFormat="1" ht="24.75" customHeight="1">
      <c r="A18" s="173" t="s">
        <v>323</v>
      </c>
      <c r="B18" s="176" t="s">
        <v>247</v>
      </c>
      <c r="C18" s="175" t="s">
        <v>32</v>
      </c>
      <c r="D18" s="179">
        <v>1423.9</v>
      </c>
      <c r="E18" s="122"/>
      <c r="F18" s="198">
        <f>E18*D18</f>
        <v>0</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row>
    <row r="19" spans="1:161" s="41" customFormat="1" ht="24.75" customHeight="1">
      <c r="A19" s="173" t="s">
        <v>324</v>
      </c>
      <c r="B19" s="176" t="s">
        <v>325</v>
      </c>
      <c r="C19" s="175" t="s">
        <v>326</v>
      </c>
      <c r="D19" s="179">
        <v>4273.3</v>
      </c>
      <c r="E19" s="122"/>
      <c r="F19" s="198">
        <f>E19*D19</f>
        <v>0</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row>
    <row r="20" spans="1:161" s="41" customFormat="1" ht="24.75" customHeight="1">
      <c r="A20" s="173" t="s">
        <v>327</v>
      </c>
      <c r="B20" s="176" t="s">
        <v>93</v>
      </c>
      <c r="C20" s="175"/>
      <c r="D20" s="179"/>
      <c r="E20" s="122"/>
      <c r="F20" s="198">
        <f>SUM(F21:F22)</f>
        <v>0</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row>
    <row r="21" spans="1:161" s="41" customFormat="1" ht="24.75" customHeight="1">
      <c r="A21" s="173" t="s">
        <v>328</v>
      </c>
      <c r="B21" s="176" t="s">
        <v>221</v>
      </c>
      <c r="C21" s="175" t="s">
        <v>32</v>
      </c>
      <c r="D21" s="179">
        <v>570.9</v>
      </c>
      <c r="E21" s="122"/>
      <c r="F21" s="198">
        <f>E21*D21</f>
        <v>0</v>
      </c>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row>
    <row r="22" spans="1:161" s="41" customFormat="1" ht="24.75" customHeight="1">
      <c r="A22" s="173" t="s">
        <v>329</v>
      </c>
      <c r="B22" s="176" t="s">
        <v>330</v>
      </c>
      <c r="C22" s="175" t="s">
        <v>331</v>
      </c>
      <c r="D22" s="179">
        <v>64226</v>
      </c>
      <c r="E22" s="122"/>
      <c r="F22" s="198">
        <f>E22*D22</f>
        <v>0</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row>
    <row r="23" spans="1:161" s="41" customFormat="1" ht="29.25" customHeight="1">
      <c r="A23" s="173"/>
      <c r="B23" s="176" t="s">
        <v>332</v>
      </c>
      <c r="C23" s="175" t="s">
        <v>309</v>
      </c>
      <c r="D23" s="179">
        <v>19</v>
      </c>
      <c r="E23" s="122"/>
      <c r="F23" s="198">
        <f>F24+F26+F30+F32+F36+F38+F42+F45+F47+F50+F54</f>
        <v>0</v>
      </c>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row>
    <row r="24" spans="1:161" s="41" customFormat="1" ht="24.75" customHeight="1">
      <c r="A24" s="177" t="s">
        <v>565</v>
      </c>
      <c r="B24" s="181" t="s">
        <v>566</v>
      </c>
      <c r="C24" s="182"/>
      <c r="D24" s="183"/>
      <c r="E24" s="123"/>
      <c r="F24" s="199">
        <f>SUM(F25)</f>
        <v>0</v>
      </c>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row>
    <row r="25" spans="1:161" s="41" customFormat="1" ht="24.75" customHeight="1">
      <c r="A25" s="173" t="s">
        <v>333</v>
      </c>
      <c r="B25" s="176" t="s">
        <v>334</v>
      </c>
      <c r="C25" s="175" t="s">
        <v>331</v>
      </c>
      <c r="D25" s="179">
        <v>2014</v>
      </c>
      <c r="E25" s="122"/>
      <c r="F25" s="198">
        <f>E25*D25</f>
        <v>0</v>
      </c>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row>
    <row r="26" spans="1:161" s="41" customFormat="1" ht="24.75" customHeight="1">
      <c r="A26" s="173" t="s">
        <v>335</v>
      </c>
      <c r="B26" s="176" t="s">
        <v>336</v>
      </c>
      <c r="C26" s="175"/>
      <c r="D26" s="179"/>
      <c r="E26" s="122"/>
      <c r="F26" s="198">
        <f>SUM(F27:F29)</f>
        <v>0</v>
      </c>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row>
    <row r="27" spans="1:161" s="41" customFormat="1" ht="24.75" customHeight="1">
      <c r="A27" s="173" t="s">
        <v>337</v>
      </c>
      <c r="B27" s="176" t="s">
        <v>338</v>
      </c>
      <c r="C27" s="175" t="s">
        <v>331</v>
      </c>
      <c r="D27" s="179">
        <f>9053+390+2907+6981+2566</f>
        <v>21897</v>
      </c>
      <c r="E27" s="122"/>
      <c r="F27" s="198">
        <f>E27*D27</f>
        <v>0</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row>
    <row r="28" spans="1:161" s="41" customFormat="1" ht="24.75" customHeight="1">
      <c r="A28" s="173" t="s">
        <v>339</v>
      </c>
      <c r="B28" s="176" t="s">
        <v>340</v>
      </c>
      <c r="C28" s="175" t="s">
        <v>331</v>
      </c>
      <c r="D28" s="179">
        <f>1084+186</f>
        <v>1270</v>
      </c>
      <c r="E28" s="122"/>
      <c r="F28" s="198">
        <f>E28*D28</f>
        <v>0</v>
      </c>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row>
    <row r="29" spans="1:161" s="41" customFormat="1" ht="24.75" customHeight="1">
      <c r="A29" s="173" t="s">
        <v>341</v>
      </c>
      <c r="B29" s="176" t="s">
        <v>342</v>
      </c>
      <c r="C29" s="175" t="s">
        <v>331</v>
      </c>
      <c r="D29" s="179">
        <v>3227</v>
      </c>
      <c r="E29" s="122"/>
      <c r="F29" s="198">
        <f>E29*D29</f>
        <v>0</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row>
    <row r="30" spans="1:161" s="41" customFormat="1" ht="24.75" customHeight="1">
      <c r="A30" s="173" t="s">
        <v>343</v>
      </c>
      <c r="B30" s="176" t="s">
        <v>344</v>
      </c>
      <c r="C30" s="175"/>
      <c r="D30" s="179"/>
      <c r="E30" s="122"/>
      <c r="F30" s="198">
        <f>SUM(F31)</f>
        <v>0</v>
      </c>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row>
    <row r="31" spans="1:161" s="41" customFormat="1" ht="24.75" customHeight="1">
      <c r="A31" s="173" t="s">
        <v>345</v>
      </c>
      <c r="B31" s="176" t="s">
        <v>346</v>
      </c>
      <c r="C31" s="175" t="s">
        <v>331</v>
      </c>
      <c r="D31" s="179">
        <f>2515+1498+298</f>
        <v>4311</v>
      </c>
      <c r="E31" s="122"/>
      <c r="F31" s="198">
        <f>E31*D31</f>
        <v>0</v>
      </c>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row>
    <row r="32" spans="1:161" s="41" customFormat="1" ht="24.75" customHeight="1">
      <c r="A32" s="173" t="s">
        <v>347</v>
      </c>
      <c r="B32" s="176" t="s">
        <v>348</v>
      </c>
      <c r="C32" s="175"/>
      <c r="D32" s="179"/>
      <c r="E32" s="122"/>
      <c r="F32" s="198">
        <f>SUM(F33:F35)</f>
        <v>0</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row>
    <row r="33" spans="1:161" s="41" customFormat="1" ht="24.75" customHeight="1">
      <c r="A33" s="173" t="s">
        <v>349</v>
      </c>
      <c r="B33" s="176" t="s">
        <v>350</v>
      </c>
      <c r="C33" s="175" t="s">
        <v>32</v>
      </c>
      <c r="D33" s="179">
        <f>860+289</f>
        <v>1149</v>
      </c>
      <c r="E33" s="122"/>
      <c r="F33" s="198">
        <f>E33*D33</f>
        <v>0</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row>
    <row r="34" spans="1:161" s="41" customFormat="1" ht="24.75" customHeight="1">
      <c r="A34" s="173" t="s">
        <v>351</v>
      </c>
      <c r="B34" s="176" t="s">
        <v>352</v>
      </c>
      <c r="C34" s="175" t="s">
        <v>32</v>
      </c>
      <c r="D34" s="179">
        <v>260</v>
      </c>
      <c r="E34" s="122"/>
      <c r="F34" s="198">
        <f>E34*D34</f>
        <v>0</v>
      </c>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row>
    <row r="35" spans="1:161" s="41" customFormat="1" ht="24.75" customHeight="1">
      <c r="A35" s="173" t="s">
        <v>353</v>
      </c>
      <c r="B35" s="176" t="s">
        <v>354</v>
      </c>
      <c r="C35" s="175" t="s">
        <v>32</v>
      </c>
      <c r="D35" s="179">
        <v>208</v>
      </c>
      <c r="E35" s="122"/>
      <c r="F35" s="198">
        <f>E35*D35</f>
        <v>0</v>
      </c>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row>
    <row r="36" spans="1:161" s="41" customFormat="1" ht="24.75" customHeight="1">
      <c r="A36" s="173" t="s">
        <v>355</v>
      </c>
      <c r="B36" s="176" t="s">
        <v>356</v>
      </c>
      <c r="C36" s="175"/>
      <c r="D36" s="179"/>
      <c r="E36" s="122"/>
      <c r="F36" s="198">
        <f>SUM(F37)</f>
        <v>0</v>
      </c>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row>
    <row r="37" spans="1:161" s="41" customFormat="1" ht="24.75" customHeight="1">
      <c r="A37" s="173" t="s">
        <v>357</v>
      </c>
      <c r="B37" s="176" t="s">
        <v>358</v>
      </c>
      <c r="C37" s="175" t="s">
        <v>32</v>
      </c>
      <c r="D37" s="179">
        <v>146</v>
      </c>
      <c r="E37" s="122"/>
      <c r="F37" s="198">
        <f>E37*D37</f>
        <v>0</v>
      </c>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row>
    <row r="38" spans="1:161" s="41" customFormat="1" ht="24.75" customHeight="1">
      <c r="A38" s="173" t="s">
        <v>359</v>
      </c>
      <c r="B38" s="176" t="s">
        <v>360</v>
      </c>
      <c r="C38" s="175"/>
      <c r="D38" s="179"/>
      <c r="E38" s="122"/>
      <c r="F38" s="198">
        <f>SUM(F39:F41)</f>
        <v>0</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row>
    <row r="39" spans="1:161" s="41" customFormat="1" ht="24.75" customHeight="1">
      <c r="A39" s="173" t="s">
        <v>361</v>
      </c>
      <c r="B39" s="176" t="s">
        <v>362</v>
      </c>
      <c r="C39" s="175" t="s">
        <v>32</v>
      </c>
      <c r="D39" s="179">
        <v>10.4</v>
      </c>
      <c r="E39" s="122"/>
      <c r="F39" s="198">
        <f>E39*D39</f>
        <v>0</v>
      </c>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row>
    <row r="40" spans="1:161" s="41" customFormat="1" ht="24.75" customHeight="1">
      <c r="A40" s="173" t="s">
        <v>363</v>
      </c>
      <c r="B40" s="176" t="s">
        <v>364</v>
      </c>
      <c r="C40" s="175" t="s">
        <v>32</v>
      </c>
      <c r="D40" s="179">
        <v>358</v>
      </c>
      <c r="E40" s="122"/>
      <c r="F40" s="198">
        <f>E40*D40</f>
        <v>0</v>
      </c>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row>
    <row r="41" spans="1:161" s="41" customFormat="1" ht="24.75" customHeight="1">
      <c r="A41" s="173" t="s">
        <v>365</v>
      </c>
      <c r="B41" s="176" t="s">
        <v>366</v>
      </c>
      <c r="C41" s="175" t="s">
        <v>32</v>
      </c>
      <c r="D41" s="179">
        <v>24.7</v>
      </c>
      <c r="E41" s="122"/>
      <c r="F41" s="198">
        <f>E41*D41</f>
        <v>0</v>
      </c>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row>
    <row r="42" spans="1:161" s="41" customFormat="1" ht="24.75" customHeight="1">
      <c r="A42" s="173" t="s">
        <v>367</v>
      </c>
      <c r="B42" s="176" t="s">
        <v>368</v>
      </c>
      <c r="C42" s="175"/>
      <c r="D42" s="179"/>
      <c r="E42" s="122"/>
      <c r="F42" s="198">
        <f>SUM(F43:F44)</f>
        <v>0</v>
      </c>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row>
    <row r="43" spans="1:161" s="41" customFormat="1" ht="24.75" customHeight="1">
      <c r="A43" s="173" t="s">
        <v>369</v>
      </c>
      <c r="B43" s="176" t="s">
        <v>370</v>
      </c>
      <c r="C43" s="175" t="s">
        <v>32</v>
      </c>
      <c r="D43" s="179">
        <v>104.8</v>
      </c>
      <c r="E43" s="122"/>
      <c r="F43" s="198">
        <f>E43*D43</f>
        <v>0</v>
      </c>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row>
    <row r="44" spans="1:161" s="41" customFormat="1" ht="24.75" customHeight="1">
      <c r="A44" s="173" t="s">
        <v>371</v>
      </c>
      <c r="B44" s="176" t="s">
        <v>372</v>
      </c>
      <c r="C44" s="175" t="s">
        <v>32</v>
      </c>
      <c r="D44" s="179">
        <v>17.5</v>
      </c>
      <c r="E44" s="122"/>
      <c r="F44" s="198">
        <f>E44*D44</f>
        <v>0</v>
      </c>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row>
    <row r="45" spans="1:161" s="41" customFormat="1" ht="24.75" customHeight="1">
      <c r="A45" s="173" t="s">
        <v>373</v>
      </c>
      <c r="B45" s="176" t="s">
        <v>374</v>
      </c>
      <c r="C45" s="175"/>
      <c r="D45" s="179"/>
      <c r="E45" s="122"/>
      <c r="F45" s="198">
        <f>SUM(F46)</f>
        <v>0</v>
      </c>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row>
    <row r="46" spans="1:161" s="41" customFormat="1" ht="24.75" customHeight="1">
      <c r="A46" s="173" t="s">
        <v>375</v>
      </c>
      <c r="B46" s="176" t="s">
        <v>376</v>
      </c>
      <c r="C46" s="175" t="s">
        <v>32</v>
      </c>
      <c r="D46" s="179">
        <f>2.1+7.2</f>
        <v>9.3</v>
      </c>
      <c r="E46" s="122"/>
      <c r="F46" s="198">
        <f>E46*D46</f>
        <v>0</v>
      </c>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row>
    <row r="47" spans="1:161" s="41" customFormat="1" ht="24.75" customHeight="1">
      <c r="A47" s="173" t="s">
        <v>377</v>
      </c>
      <c r="B47" s="176" t="s">
        <v>378</v>
      </c>
      <c r="C47" s="175"/>
      <c r="D47" s="179"/>
      <c r="E47" s="122"/>
      <c r="F47" s="198">
        <f>SUM(F48:F49)</f>
        <v>0</v>
      </c>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row>
    <row r="48" spans="1:161" s="41" customFormat="1" ht="24.75" customHeight="1">
      <c r="A48" s="173" t="s">
        <v>379</v>
      </c>
      <c r="B48" s="176" t="s">
        <v>380</v>
      </c>
      <c r="C48" s="175" t="s">
        <v>32</v>
      </c>
      <c r="D48" s="179">
        <v>41</v>
      </c>
      <c r="E48" s="122"/>
      <c r="F48" s="198">
        <f>E48*D48</f>
        <v>0</v>
      </c>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row>
    <row r="49" spans="1:161" s="41" customFormat="1" ht="24.75" customHeight="1">
      <c r="A49" s="173" t="s">
        <v>381</v>
      </c>
      <c r="B49" s="176" t="s">
        <v>382</v>
      </c>
      <c r="C49" s="175" t="s">
        <v>32</v>
      </c>
      <c r="D49" s="179">
        <v>53</v>
      </c>
      <c r="E49" s="122"/>
      <c r="F49" s="198">
        <f>E49*D49</f>
        <v>0</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row>
    <row r="50" spans="1:161" s="41" customFormat="1" ht="24.75" customHeight="1">
      <c r="A50" s="173" t="s">
        <v>383</v>
      </c>
      <c r="B50" s="176" t="s">
        <v>384</v>
      </c>
      <c r="C50" s="175"/>
      <c r="D50" s="179"/>
      <c r="E50" s="122"/>
      <c r="F50" s="198">
        <f>SUM(F51:F53)</f>
        <v>0</v>
      </c>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row>
    <row r="51" spans="1:161" s="41" customFormat="1" ht="24.75" customHeight="1">
      <c r="A51" s="173" t="s">
        <v>385</v>
      </c>
      <c r="B51" s="176" t="s">
        <v>386</v>
      </c>
      <c r="C51" s="175" t="s">
        <v>387</v>
      </c>
      <c r="D51" s="179">
        <v>74</v>
      </c>
      <c r="E51" s="122"/>
      <c r="F51" s="198">
        <f>E51*D51</f>
        <v>0</v>
      </c>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row>
    <row r="52" spans="1:161" s="41" customFormat="1" ht="24.75" customHeight="1">
      <c r="A52" s="173" t="s">
        <v>388</v>
      </c>
      <c r="B52" s="176" t="s">
        <v>389</v>
      </c>
      <c r="C52" s="175" t="s">
        <v>387</v>
      </c>
      <c r="D52" s="179">
        <v>6</v>
      </c>
      <c r="E52" s="122"/>
      <c r="F52" s="198">
        <f>E52*D52</f>
        <v>0</v>
      </c>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row>
    <row r="53" spans="1:161" s="41" customFormat="1" ht="24.75" customHeight="1">
      <c r="A53" s="173" t="s">
        <v>390</v>
      </c>
      <c r="B53" s="176" t="s">
        <v>391</v>
      </c>
      <c r="C53" s="175" t="s">
        <v>387</v>
      </c>
      <c r="D53" s="179">
        <v>3</v>
      </c>
      <c r="E53" s="122"/>
      <c r="F53" s="198">
        <f>E53*D53</f>
        <v>0</v>
      </c>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row>
    <row r="54" spans="1:161" s="41" customFormat="1" ht="24.75" customHeight="1">
      <c r="A54" s="173" t="s">
        <v>392</v>
      </c>
      <c r="B54" s="176" t="s">
        <v>393</v>
      </c>
      <c r="C54" s="175"/>
      <c r="D54" s="179"/>
      <c r="E54" s="122"/>
      <c r="F54" s="198">
        <f>SUM(F55)</f>
        <v>0</v>
      </c>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row>
    <row r="55" spans="1:161" s="41" customFormat="1" ht="24.75" customHeight="1">
      <c r="A55" s="173" t="s">
        <v>394</v>
      </c>
      <c r="B55" s="176" t="s">
        <v>395</v>
      </c>
      <c r="C55" s="175" t="s">
        <v>309</v>
      </c>
      <c r="D55" s="179">
        <v>50.4</v>
      </c>
      <c r="E55" s="122"/>
      <c r="F55" s="198">
        <f>E55*D55</f>
        <v>0</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row>
    <row r="56" spans="1:161" s="41" customFormat="1" ht="24.75" customHeight="1">
      <c r="A56" s="173"/>
      <c r="B56" s="176" t="s">
        <v>396</v>
      </c>
      <c r="C56" s="175" t="s">
        <v>309</v>
      </c>
      <c r="D56" s="179">
        <v>352.53</v>
      </c>
      <c r="E56" s="122"/>
      <c r="F56" s="198">
        <f>E56*D56</f>
        <v>0</v>
      </c>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row>
    <row r="57" spans="1:161" s="41" customFormat="1" ht="27.75" customHeight="1">
      <c r="A57" s="229" t="s">
        <v>397</v>
      </c>
      <c r="B57" s="229"/>
      <c r="C57" s="108"/>
      <c r="D57" s="230" t="s">
        <v>483</v>
      </c>
      <c r="E57" s="231"/>
      <c r="F57" s="198">
        <f>F56+F23+F9+F5</f>
        <v>0</v>
      </c>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row>
    <row r="58" spans="1:161" s="41" customFormat="1" ht="18" customHeight="1">
      <c r="A58" s="111"/>
      <c r="B58" s="111"/>
      <c r="C58" s="112"/>
      <c r="D58" s="113"/>
      <c r="E58" s="124"/>
      <c r="F58" s="125"/>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row>
    <row r="59" spans="1:161" s="41" customFormat="1" ht="18" customHeight="1">
      <c r="A59" s="111"/>
      <c r="B59" s="111"/>
      <c r="C59" s="112"/>
      <c r="D59" s="113"/>
      <c r="E59" s="124"/>
      <c r="F59" s="125"/>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row>
  </sheetData>
  <sheetProtection password="CD38" sheet="1"/>
  <mergeCells count="4">
    <mergeCell ref="A3:F3"/>
    <mergeCell ref="A1:F1"/>
    <mergeCell ref="A57:B57"/>
    <mergeCell ref="D57:E57"/>
  </mergeCells>
  <printOptions/>
  <pageMargins left="0.7480314960629921" right="0.7480314960629921" top="0.984251968503937" bottom="0.984251968503937" header="0.5118110236220472" footer="0.5118110236220472"/>
  <pageSetup fitToHeight="0" fitToWidth="0"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II186"/>
  <sheetViews>
    <sheetView showZeros="0" zoomScaleSheetLayoutView="160" zoomScalePageLayoutView="0" workbookViewId="0" topLeftCell="A1">
      <selection activeCell="D6" sqref="D6:E6"/>
    </sheetView>
  </sheetViews>
  <sheetFormatPr defaultColWidth="9.00390625" defaultRowHeight="18" customHeight="1"/>
  <cols>
    <col min="1" max="1" width="9.625" style="17" customWidth="1"/>
    <col min="2" max="2" width="31.75390625" style="17" customWidth="1"/>
    <col min="3" max="3" width="7.375" style="26" customWidth="1"/>
    <col min="4" max="4" width="12.625" style="26" customWidth="1"/>
    <col min="5" max="5" width="10.875" style="79" customWidth="1"/>
    <col min="6" max="6" width="16.625" style="83" customWidth="1"/>
    <col min="7" max="241" width="9.00390625" style="17" bestFit="1" customWidth="1"/>
    <col min="242" max="243" width="9.00390625" style="24" bestFit="1" customWidth="1"/>
    <col min="244" max="16384" width="9.00390625" style="23" customWidth="1"/>
  </cols>
  <sheetData>
    <row r="1" spans="1:6" ht="27" customHeight="1">
      <c r="A1" s="216" t="s">
        <v>9</v>
      </c>
      <c r="B1" s="216"/>
      <c r="C1" s="216"/>
      <c r="D1" s="216"/>
      <c r="E1" s="232"/>
      <c r="F1" s="80"/>
    </row>
    <row r="2" spans="1:6" ht="18" customHeight="1">
      <c r="A2" s="46" t="s">
        <v>219</v>
      </c>
      <c r="B2" s="57"/>
      <c r="C2" s="58"/>
      <c r="D2" s="97" t="s">
        <v>95</v>
      </c>
      <c r="E2" s="77"/>
      <c r="F2" s="81"/>
    </row>
    <row r="3" spans="1:6" ht="18" customHeight="1">
      <c r="A3" s="218" t="s">
        <v>401</v>
      </c>
      <c r="B3" s="218"/>
      <c r="C3" s="218"/>
      <c r="D3" s="218"/>
      <c r="E3" s="233"/>
      <c r="F3" s="218"/>
    </row>
    <row r="4" spans="1:6" ht="18" customHeight="1">
      <c r="A4" s="45" t="s">
        <v>11</v>
      </c>
      <c r="B4" s="45" t="s">
        <v>12</v>
      </c>
      <c r="C4" s="45" t="s">
        <v>13</v>
      </c>
      <c r="D4" s="45" t="s">
        <v>398</v>
      </c>
      <c r="E4" s="76" t="s">
        <v>399</v>
      </c>
      <c r="F4" s="74" t="s">
        <v>400</v>
      </c>
    </row>
    <row r="5" spans="1:241" s="41" customFormat="1" ht="18" customHeight="1">
      <c r="A5" s="173" t="s">
        <v>97</v>
      </c>
      <c r="B5" s="176" t="s">
        <v>98</v>
      </c>
      <c r="C5" s="175"/>
      <c r="D5" s="179"/>
      <c r="E5" s="122"/>
      <c r="F5" s="20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row>
    <row r="6" spans="1:241" s="41" customFormat="1" ht="18" customHeight="1">
      <c r="A6" s="173" t="s">
        <v>99</v>
      </c>
      <c r="B6" s="176" t="s">
        <v>39</v>
      </c>
      <c r="C6" s="175" t="s">
        <v>439</v>
      </c>
      <c r="D6" s="179">
        <v>536</v>
      </c>
      <c r="E6" s="122"/>
      <c r="F6" s="200">
        <f>E6*D6</f>
        <v>0</v>
      </c>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row>
    <row r="7" spans="1:241" s="41" customFormat="1" ht="18" customHeight="1">
      <c r="A7" s="173" t="s">
        <v>100</v>
      </c>
      <c r="B7" s="176" t="s">
        <v>101</v>
      </c>
      <c r="C7" s="175"/>
      <c r="D7" s="179"/>
      <c r="E7" s="122"/>
      <c r="F7" s="20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row>
    <row r="8" spans="1:241" s="41" customFormat="1" ht="18" customHeight="1">
      <c r="A8" s="173" t="s">
        <v>102</v>
      </c>
      <c r="B8" s="176" t="s">
        <v>402</v>
      </c>
      <c r="C8" s="175" t="s">
        <v>439</v>
      </c>
      <c r="D8" s="179">
        <v>21.1</v>
      </c>
      <c r="E8" s="122"/>
      <c r="F8" s="200">
        <f>E8*D8</f>
        <v>0</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row>
    <row r="9" spans="1:241" s="41" customFormat="1" ht="18" customHeight="1">
      <c r="A9" s="173" t="s">
        <v>432</v>
      </c>
      <c r="B9" s="176" t="s">
        <v>104</v>
      </c>
      <c r="C9" s="175"/>
      <c r="D9" s="179"/>
      <c r="E9" s="122"/>
      <c r="F9" s="20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row>
    <row r="10" spans="1:241" s="41" customFormat="1" ht="18" customHeight="1">
      <c r="A10" s="173" t="s">
        <v>433</v>
      </c>
      <c r="B10" s="176" t="s">
        <v>434</v>
      </c>
      <c r="C10" s="175" t="s">
        <v>439</v>
      </c>
      <c r="D10" s="179">
        <v>18.7</v>
      </c>
      <c r="E10" s="122"/>
      <c r="F10" s="200">
        <f>E10*D10</f>
        <v>0</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row>
    <row r="11" spans="1:241" s="41" customFormat="1" ht="18" customHeight="1">
      <c r="A11" s="173" t="s">
        <v>435</v>
      </c>
      <c r="B11" s="176" t="s">
        <v>436</v>
      </c>
      <c r="C11" s="175" t="s">
        <v>439</v>
      </c>
      <c r="D11" s="179">
        <v>441.2</v>
      </c>
      <c r="E11" s="122"/>
      <c r="F11" s="200">
        <f>E11*D11</f>
        <v>0</v>
      </c>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row>
    <row r="12" spans="1:241" s="41" customFormat="1" ht="16.5" customHeight="1">
      <c r="A12" s="173" t="s">
        <v>437</v>
      </c>
      <c r="B12" s="176" t="s">
        <v>438</v>
      </c>
      <c r="C12" s="175" t="s">
        <v>440</v>
      </c>
      <c r="D12" s="179">
        <v>221</v>
      </c>
      <c r="E12" s="122"/>
      <c r="F12" s="200">
        <f>E12*D12</f>
        <v>0</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row>
    <row r="13" spans="1:241" s="41" customFormat="1" ht="18" customHeight="1">
      <c r="A13" s="173" t="s">
        <v>107</v>
      </c>
      <c r="B13" s="176" t="s">
        <v>106</v>
      </c>
      <c r="C13" s="175"/>
      <c r="D13" s="179"/>
      <c r="E13" s="122"/>
      <c r="F13" s="20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row>
    <row r="14" spans="1:241" s="41" customFormat="1" ht="18" customHeight="1">
      <c r="A14" s="173" t="s">
        <v>108</v>
      </c>
      <c r="B14" s="176" t="s">
        <v>109</v>
      </c>
      <c r="C14" s="175" t="s">
        <v>439</v>
      </c>
      <c r="D14" s="179">
        <v>7809</v>
      </c>
      <c r="E14" s="122"/>
      <c r="F14" s="200">
        <f>E14*D14</f>
        <v>0</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row>
    <row r="15" spans="1:241" s="41" customFormat="1" ht="18" customHeight="1">
      <c r="A15" s="173" t="s">
        <v>111</v>
      </c>
      <c r="B15" s="176" t="s">
        <v>403</v>
      </c>
      <c r="C15" s="175"/>
      <c r="D15" s="179"/>
      <c r="E15" s="122"/>
      <c r="F15" s="20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row>
    <row r="16" spans="1:241" s="41" customFormat="1" ht="18" customHeight="1">
      <c r="A16" s="173" t="s">
        <v>112</v>
      </c>
      <c r="B16" s="176" t="s">
        <v>404</v>
      </c>
      <c r="C16" s="175" t="s">
        <v>439</v>
      </c>
      <c r="D16" s="179">
        <v>714.1</v>
      </c>
      <c r="E16" s="122"/>
      <c r="F16" s="200">
        <f aca="true" t="shared" si="0" ref="F16:F23">E16*D16</f>
        <v>0</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row>
    <row r="17" spans="1:243" s="126" customFormat="1" ht="21.75" customHeight="1">
      <c r="A17" s="173" t="s">
        <v>113</v>
      </c>
      <c r="B17" s="176" t="s">
        <v>110</v>
      </c>
      <c r="C17" s="175" t="s">
        <v>56</v>
      </c>
      <c r="D17" s="179">
        <v>5746</v>
      </c>
      <c r="E17" s="122"/>
      <c r="F17" s="200">
        <f t="shared" si="0"/>
        <v>0</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row>
    <row r="18" spans="1:241" s="41" customFormat="1" ht="18" customHeight="1">
      <c r="A18" s="173" t="s">
        <v>114</v>
      </c>
      <c r="B18" s="176" t="s">
        <v>405</v>
      </c>
      <c r="C18" s="175" t="s">
        <v>50</v>
      </c>
      <c r="D18" s="179">
        <v>693.9</v>
      </c>
      <c r="E18" s="122"/>
      <c r="F18" s="200">
        <f t="shared" si="0"/>
        <v>0</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row>
    <row r="19" spans="1:243" s="126" customFormat="1" ht="18" customHeight="1">
      <c r="A19" s="173" t="s">
        <v>115</v>
      </c>
      <c r="B19" s="176" t="s">
        <v>406</v>
      </c>
      <c r="C19" s="175" t="s">
        <v>56</v>
      </c>
      <c r="D19" s="179">
        <v>30321</v>
      </c>
      <c r="E19" s="122"/>
      <c r="F19" s="200">
        <f t="shared" si="0"/>
        <v>0</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row>
    <row r="20" spans="1:241" s="41" customFormat="1" ht="18" customHeight="1">
      <c r="A20" s="173" t="s">
        <v>116</v>
      </c>
      <c r="B20" s="176" t="s">
        <v>414</v>
      </c>
      <c r="C20" s="175" t="s">
        <v>56</v>
      </c>
      <c r="D20" s="179">
        <v>2467</v>
      </c>
      <c r="E20" s="122"/>
      <c r="F20" s="200">
        <f t="shared" si="0"/>
        <v>0</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row>
    <row r="21" spans="1:241" s="41" customFormat="1" ht="18" customHeight="1">
      <c r="A21" s="173" t="s">
        <v>415</v>
      </c>
      <c r="B21" s="176" t="s">
        <v>416</v>
      </c>
      <c r="C21" s="184" t="s">
        <v>441</v>
      </c>
      <c r="D21" s="179">
        <v>28.1</v>
      </c>
      <c r="E21" s="122"/>
      <c r="F21" s="200">
        <f t="shared" si="0"/>
        <v>0</v>
      </c>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row>
    <row r="22" spans="1:241" s="41" customFormat="1" ht="18" customHeight="1">
      <c r="A22" s="173" t="s">
        <v>417</v>
      </c>
      <c r="B22" s="176" t="s">
        <v>418</v>
      </c>
      <c r="C22" s="184" t="s">
        <v>407</v>
      </c>
      <c r="D22" s="179">
        <v>17144</v>
      </c>
      <c r="E22" s="122"/>
      <c r="F22" s="200">
        <f t="shared" si="0"/>
        <v>0</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row>
    <row r="23" spans="1:241" s="41" customFormat="1" ht="18" customHeight="1">
      <c r="A23" s="173" t="s">
        <v>442</v>
      </c>
      <c r="B23" s="176" t="s">
        <v>443</v>
      </c>
      <c r="C23" s="184" t="s">
        <v>407</v>
      </c>
      <c r="D23" s="179">
        <v>2799</v>
      </c>
      <c r="E23" s="122"/>
      <c r="F23" s="200">
        <f t="shared" si="0"/>
        <v>0</v>
      </c>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row>
    <row r="24" spans="1:241" s="41" customFormat="1" ht="18" customHeight="1">
      <c r="A24" s="173" t="s">
        <v>118</v>
      </c>
      <c r="B24" s="176" t="s">
        <v>117</v>
      </c>
      <c r="C24" s="175"/>
      <c r="D24" s="179"/>
      <c r="E24" s="122"/>
      <c r="F24" s="20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row>
    <row r="25" spans="1:241" s="41" customFormat="1" ht="18" customHeight="1">
      <c r="A25" s="173" t="s">
        <v>119</v>
      </c>
      <c r="B25" s="176" t="s">
        <v>444</v>
      </c>
      <c r="C25" s="175" t="s">
        <v>439</v>
      </c>
      <c r="D25" s="179">
        <v>1840</v>
      </c>
      <c r="E25" s="122"/>
      <c r="F25" s="200">
        <f>E25*D25</f>
        <v>0</v>
      </c>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row>
    <row r="26" spans="1:241" s="41" customFormat="1" ht="18" customHeight="1">
      <c r="A26" s="173" t="s">
        <v>120</v>
      </c>
      <c r="B26" s="176" t="s">
        <v>445</v>
      </c>
      <c r="C26" s="175"/>
      <c r="D26" s="179"/>
      <c r="E26" s="122"/>
      <c r="F26" s="20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row>
    <row r="27" spans="1:241" s="41" customFormat="1" ht="18" customHeight="1">
      <c r="A27" s="173" t="s">
        <v>121</v>
      </c>
      <c r="B27" s="176" t="s">
        <v>446</v>
      </c>
      <c r="C27" s="175" t="s">
        <v>439</v>
      </c>
      <c r="D27" s="179">
        <v>260.1</v>
      </c>
      <c r="E27" s="122"/>
      <c r="F27" s="200">
        <f>E27*D27</f>
        <v>0</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row>
    <row r="28" spans="1:241" s="41" customFormat="1" ht="18" customHeight="1">
      <c r="A28" s="173" t="s">
        <v>122</v>
      </c>
      <c r="B28" s="176" t="s">
        <v>444</v>
      </c>
      <c r="C28" s="175" t="s">
        <v>439</v>
      </c>
      <c r="D28" s="179">
        <v>180.9</v>
      </c>
      <c r="E28" s="122"/>
      <c r="F28" s="200">
        <f>E28*D28</f>
        <v>0</v>
      </c>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row>
    <row r="29" spans="1:241" s="41" customFormat="1" ht="18" customHeight="1">
      <c r="A29" s="173" t="s">
        <v>123</v>
      </c>
      <c r="B29" s="176" t="s">
        <v>447</v>
      </c>
      <c r="C29" s="175"/>
      <c r="D29" s="179"/>
      <c r="E29" s="122"/>
      <c r="F29" s="20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row>
    <row r="30" spans="1:241" s="41" customFormat="1" ht="18" customHeight="1">
      <c r="A30" s="173" t="s">
        <v>124</v>
      </c>
      <c r="B30" s="176" t="s">
        <v>444</v>
      </c>
      <c r="C30" s="175" t="s">
        <v>439</v>
      </c>
      <c r="D30" s="179">
        <v>21.9</v>
      </c>
      <c r="E30" s="122"/>
      <c r="F30" s="200">
        <f>E30*D30</f>
        <v>0</v>
      </c>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row>
    <row r="31" spans="1:241" s="41" customFormat="1" ht="18" customHeight="1">
      <c r="A31" s="173" t="s">
        <v>125</v>
      </c>
      <c r="B31" s="176" t="s">
        <v>448</v>
      </c>
      <c r="C31" s="175" t="s">
        <v>439</v>
      </c>
      <c r="D31" s="179">
        <v>131.7</v>
      </c>
      <c r="E31" s="122"/>
      <c r="F31" s="200">
        <f>E31*D31</f>
        <v>0</v>
      </c>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row>
    <row r="32" spans="1:241" s="41" customFormat="1" ht="18" customHeight="1">
      <c r="A32" s="173" t="s">
        <v>126</v>
      </c>
      <c r="B32" s="176" t="s">
        <v>449</v>
      </c>
      <c r="C32" s="175" t="s">
        <v>439</v>
      </c>
      <c r="D32" s="179">
        <v>15.1</v>
      </c>
      <c r="E32" s="122"/>
      <c r="F32" s="200">
        <f>E32*D32</f>
        <v>0</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row>
    <row r="33" spans="1:241" s="41" customFormat="1" ht="18" customHeight="1">
      <c r="A33" s="176" t="s">
        <v>127</v>
      </c>
      <c r="B33" s="176" t="s">
        <v>105</v>
      </c>
      <c r="C33" s="175" t="s">
        <v>56</v>
      </c>
      <c r="D33" s="179">
        <f>12277.4+479.8+1566.4+1808</f>
        <v>16131.599999999999</v>
      </c>
      <c r="E33" s="122"/>
      <c r="F33" s="200">
        <f>E33*D33</f>
        <v>0</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row>
    <row r="34" spans="1:241" s="41" customFormat="1" ht="18" customHeight="1">
      <c r="A34" s="173" t="s">
        <v>128</v>
      </c>
      <c r="B34" s="176" t="s">
        <v>129</v>
      </c>
      <c r="C34" s="175"/>
      <c r="D34" s="179"/>
      <c r="E34" s="122"/>
      <c r="F34" s="20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row>
    <row r="35" spans="1:241" s="41" customFormat="1" ht="18" customHeight="1">
      <c r="A35" s="173" t="s">
        <v>130</v>
      </c>
      <c r="B35" s="176" t="s">
        <v>450</v>
      </c>
      <c r="C35" s="175" t="s">
        <v>439</v>
      </c>
      <c r="D35" s="179">
        <v>282</v>
      </c>
      <c r="E35" s="122"/>
      <c r="F35" s="200">
        <f>E35*D35</f>
        <v>0</v>
      </c>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row>
    <row r="36" spans="1:243" s="126" customFormat="1" ht="18" customHeight="1">
      <c r="A36" s="173" t="s">
        <v>131</v>
      </c>
      <c r="B36" s="176" t="s">
        <v>451</v>
      </c>
      <c r="C36" s="175" t="s">
        <v>439</v>
      </c>
      <c r="D36" s="179">
        <v>376.3</v>
      </c>
      <c r="E36" s="122"/>
      <c r="F36" s="200">
        <f>E36*D36</f>
        <v>0</v>
      </c>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row>
    <row r="37" spans="1:241" s="41" customFormat="1" ht="18" customHeight="1">
      <c r="A37" s="173" t="s">
        <v>132</v>
      </c>
      <c r="B37" s="176" t="s">
        <v>133</v>
      </c>
      <c r="C37" s="175" t="s">
        <v>440</v>
      </c>
      <c r="D37" s="179">
        <v>1881.6</v>
      </c>
      <c r="E37" s="122"/>
      <c r="F37" s="200">
        <f>E37*D37</f>
        <v>0</v>
      </c>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row>
    <row r="38" spans="1:243" s="126" customFormat="1" ht="18" customHeight="1">
      <c r="A38" s="173" t="s">
        <v>134</v>
      </c>
      <c r="B38" s="176" t="s">
        <v>105</v>
      </c>
      <c r="C38" s="175" t="s">
        <v>56</v>
      </c>
      <c r="D38" s="179">
        <f>31.1+726.8</f>
        <v>757.9</v>
      </c>
      <c r="E38" s="122"/>
      <c r="F38" s="200">
        <f>E38*D38</f>
        <v>0</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row>
    <row r="39" spans="1:241" s="41" customFormat="1" ht="18" customHeight="1">
      <c r="A39" s="173" t="s">
        <v>135</v>
      </c>
      <c r="B39" s="176" t="s">
        <v>101</v>
      </c>
      <c r="C39" s="175"/>
      <c r="D39" s="179"/>
      <c r="E39" s="122"/>
      <c r="F39" s="20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row>
    <row r="40" spans="1:241" s="41" customFormat="1" ht="18" customHeight="1">
      <c r="A40" s="173" t="s">
        <v>136</v>
      </c>
      <c r="B40" s="176" t="s">
        <v>137</v>
      </c>
      <c r="C40" s="175" t="s">
        <v>440</v>
      </c>
      <c r="D40" s="179">
        <v>5268</v>
      </c>
      <c r="E40" s="122"/>
      <c r="F40" s="200">
        <f>E40*D40</f>
        <v>0</v>
      </c>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row>
    <row r="41" spans="1:241" s="41" customFormat="1" ht="18" customHeight="1">
      <c r="A41" s="173" t="s">
        <v>138</v>
      </c>
      <c r="B41" s="176" t="s">
        <v>103</v>
      </c>
      <c r="C41" s="175" t="s">
        <v>440</v>
      </c>
      <c r="D41" s="179">
        <v>5268</v>
      </c>
      <c r="E41" s="122"/>
      <c r="F41" s="200">
        <f aca="true" t="shared" si="1" ref="F41:F47">E41*D41</f>
        <v>0</v>
      </c>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row>
    <row r="42" spans="1:241" s="41" customFormat="1" ht="18" customHeight="1">
      <c r="A42" s="173" t="s">
        <v>139</v>
      </c>
      <c r="B42" s="176" t="s">
        <v>140</v>
      </c>
      <c r="C42" s="175" t="s">
        <v>50</v>
      </c>
      <c r="D42" s="179">
        <v>685</v>
      </c>
      <c r="E42" s="122"/>
      <c r="F42" s="200">
        <f t="shared" si="1"/>
        <v>0</v>
      </c>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row>
    <row r="43" spans="1:241" s="41" customFormat="1" ht="18" customHeight="1">
      <c r="A43" s="173" t="s">
        <v>141</v>
      </c>
      <c r="B43" s="176" t="s">
        <v>142</v>
      </c>
      <c r="C43" s="175" t="s">
        <v>50</v>
      </c>
      <c r="D43" s="179">
        <v>75</v>
      </c>
      <c r="E43" s="122"/>
      <c r="F43" s="200">
        <f t="shared" si="1"/>
        <v>0</v>
      </c>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row>
    <row r="44" spans="1:241" s="41" customFormat="1" ht="18" customHeight="1">
      <c r="A44" s="173" t="s">
        <v>143</v>
      </c>
      <c r="B44" s="176" t="s">
        <v>144</v>
      </c>
      <c r="C44" s="175" t="s">
        <v>50</v>
      </c>
      <c r="D44" s="179">
        <v>515</v>
      </c>
      <c r="E44" s="122"/>
      <c r="F44" s="200">
        <f t="shared" si="1"/>
        <v>0</v>
      </c>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row>
    <row r="45" spans="1:241" s="41" customFormat="1" ht="18" customHeight="1">
      <c r="A45" s="173" t="s">
        <v>145</v>
      </c>
      <c r="B45" s="176" t="s">
        <v>408</v>
      </c>
      <c r="C45" s="175" t="s">
        <v>146</v>
      </c>
      <c r="D45" s="179">
        <v>8</v>
      </c>
      <c r="E45" s="122"/>
      <c r="F45" s="200">
        <f t="shared" si="1"/>
        <v>0</v>
      </c>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row>
    <row r="46" spans="1:241" s="41" customFormat="1" ht="18" customHeight="1">
      <c r="A46" s="173" t="s">
        <v>147</v>
      </c>
      <c r="B46" s="176" t="s">
        <v>148</v>
      </c>
      <c r="C46" s="175" t="s">
        <v>146</v>
      </c>
      <c r="D46" s="179">
        <v>2</v>
      </c>
      <c r="E46" s="122"/>
      <c r="F46" s="200">
        <f t="shared" si="1"/>
        <v>0</v>
      </c>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row>
    <row r="47" spans="1:241" s="41" customFormat="1" ht="18" customHeight="1">
      <c r="A47" s="173" t="s">
        <v>149</v>
      </c>
      <c r="B47" s="176" t="s">
        <v>150</v>
      </c>
      <c r="C47" s="175" t="s">
        <v>146</v>
      </c>
      <c r="D47" s="179"/>
      <c r="E47" s="122"/>
      <c r="F47" s="200">
        <f t="shared" si="1"/>
        <v>0</v>
      </c>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row>
    <row r="48" spans="1:241" s="41" customFormat="1" ht="18" customHeight="1">
      <c r="A48" s="173" t="s">
        <v>409</v>
      </c>
      <c r="B48" s="176" t="s">
        <v>151</v>
      </c>
      <c r="C48" s="175"/>
      <c r="D48" s="179"/>
      <c r="E48" s="122"/>
      <c r="F48" s="20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row>
    <row r="49" spans="1:241" s="41" customFormat="1" ht="18" customHeight="1">
      <c r="A49" s="173" t="s">
        <v>152</v>
      </c>
      <c r="B49" s="176" t="s">
        <v>153</v>
      </c>
      <c r="C49" s="175" t="s">
        <v>440</v>
      </c>
      <c r="D49" s="179">
        <v>2531</v>
      </c>
      <c r="E49" s="122"/>
      <c r="F49" s="200">
        <f>E49*D49</f>
        <v>0</v>
      </c>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row>
    <row r="50" spans="1:241" s="41" customFormat="1" ht="18" customHeight="1">
      <c r="A50" s="173" t="s">
        <v>154</v>
      </c>
      <c r="B50" s="176" t="s">
        <v>155</v>
      </c>
      <c r="C50" s="175"/>
      <c r="D50" s="179"/>
      <c r="E50" s="122"/>
      <c r="F50" s="20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row>
    <row r="51" spans="1:241" s="41" customFormat="1" ht="18" customHeight="1">
      <c r="A51" s="173" t="s">
        <v>156</v>
      </c>
      <c r="B51" s="176" t="s">
        <v>157</v>
      </c>
      <c r="C51" s="175" t="s">
        <v>440</v>
      </c>
      <c r="D51" s="179">
        <v>1975.7</v>
      </c>
      <c r="E51" s="122"/>
      <c r="F51" s="200">
        <f>E51*D51</f>
        <v>0</v>
      </c>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row>
    <row r="52" spans="1:241" s="41" customFormat="1" ht="18" customHeight="1">
      <c r="A52" s="173" t="s">
        <v>159</v>
      </c>
      <c r="B52" s="176" t="s">
        <v>158</v>
      </c>
      <c r="C52" s="175"/>
      <c r="D52" s="179"/>
      <c r="E52" s="122"/>
      <c r="F52" s="20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row>
    <row r="53" spans="1:241" s="41" customFormat="1" ht="45.75" customHeight="1">
      <c r="A53" s="173" t="s">
        <v>160</v>
      </c>
      <c r="B53" s="181" t="s">
        <v>563</v>
      </c>
      <c r="C53" s="175" t="s">
        <v>19</v>
      </c>
      <c r="D53" s="183">
        <v>1</v>
      </c>
      <c r="E53" s="122"/>
      <c r="F53" s="200">
        <f>E53*D53</f>
        <v>0</v>
      </c>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row>
    <row r="54" spans="1:241" s="41" customFormat="1" ht="33.75" customHeight="1">
      <c r="A54" s="173" t="s">
        <v>161</v>
      </c>
      <c r="B54" s="181" t="s">
        <v>564</v>
      </c>
      <c r="C54" s="175" t="s">
        <v>19</v>
      </c>
      <c r="D54" s="183">
        <v>1</v>
      </c>
      <c r="E54" s="122"/>
      <c r="F54" s="200">
        <f>E54*D54</f>
        <v>0</v>
      </c>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row>
    <row r="55" spans="1:241" s="41" customFormat="1" ht="39" customHeight="1">
      <c r="A55" s="173" t="s">
        <v>410</v>
      </c>
      <c r="B55" s="176" t="s">
        <v>411</v>
      </c>
      <c r="C55" s="175"/>
      <c r="D55" s="179"/>
      <c r="E55" s="122"/>
      <c r="F55" s="20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row>
    <row r="56" spans="1:241" s="41" customFormat="1" ht="18" customHeight="1">
      <c r="A56" s="185" t="s">
        <v>554</v>
      </c>
      <c r="B56" s="176" t="s">
        <v>419</v>
      </c>
      <c r="C56" s="175"/>
      <c r="D56" s="180"/>
      <c r="E56" s="122"/>
      <c r="F56" s="20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row>
    <row r="57" spans="1:241" s="41" customFormat="1" ht="18" customHeight="1">
      <c r="A57" s="185" t="s">
        <v>555</v>
      </c>
      <c r="B57" s="176" t="s">
        <v>420</v>
      </c>
      <c r="C57" s="175" t="s">
        <v>412</v>
      </c>
      <c r="D57" s="180">
        <v>19862.6</v>
      </c>
      <c r="E57" s="122"/>
      <c r="F57" s="200">
        <f>E57*D57</f>
        <v>0</v>
      </c>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row>
    <row r="58" spans="1:241" s="41" customFormat="1" ht="18" customHeight="1">
      <c r="A58" s="185" t="s">
        <v>556</v>
      </c>
      <c r="B58" s="176" t="s">
        <v>421</v>
      </c>
      <c r="C58" s="175" t="s">
        <v>412</v>
      </c>
      <c r="D58" s="180">
        <v>31780.2</v>
      </c>
      <c r="E58" s="122"/>
      <c r="F58" s="200">
        <f>E58*D58</f>
        <v>0</v>
      </c>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row>
    <row r="59" spans="1:241" s="41" customFormat="1" ht="18" customHeight="1">
      <c r="A59" s="185" t="s">
        <v>557</v>
      </c>
      <c r="B59" s="176" t="s">
        <v>422</v>
      </c>
      <c r="C59" s="175" t="s">
        <v>412</v>
      </c>
      <c r="D59" s="180">
        <v>2472</v>
      </c>
      <c r="E59" s="122"/>
      <c r="F59" s="200">
        <f>E59*D59</f>
        <v>0</v>
      </c>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row>
    <row r="60" spans="1:241" s="41" customFormat="1" ht="18" customHeight="1">
      <c r="A60" s="185" t="s">
        <v>558</v>
      </c>
      <c r="B60" s="176" t="s">
        <v>423</v>
      </c>
      <c r="C60" s="175"/>
      <c r="D60" s="180"/>
      <c r="E60" s="122"/>
      <c r="F60" s="20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row>
    <row r="61" spans="1:241" s="41" customFormat="1" ht="18" customHeight="1">
      <c r="A61" s="185" t="s">
        <v>555</v>
      </c>
      <c r="B61" s="176" t="s">
        <v>424</v>
      </c>
      <c r="C61" s="175" t="s">
        <v>425</v>
      </c>
      <c r="D61" s="180">
        <v>18</v>
      </c>
      <c r="E61" s="122"/>
      <c r="F61" s="200">
        <f aca="true" t="shared" si="2" ref="F61:F66">E61*D61</f>
        <v>0</v>
      </c>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row>
    <row r="62" spans="1:241" s="41" customFormat="1" ht="18" customHeight="1">
      <c r="A62" s="185" t="s">
        <v>556</v>
      </c>
      <c r="B62" s="176" t="s">
        <v>426</v>
      </c>
      <c r="C62" s="175" t="s">
        <v>427</v>
      </c>
      <c r="D62" s="180">
        <v>1020</v>
      </c>
      <c r="E62" s="122"/>
      <c r="F62" s="200">
        <f t="shared" si="2"/>
        <v>0</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row>
    <row r="63" spans="1:241" s="41" customFormat="1" ht="18" customHeight="1">
      <c r="A63" s="185" t="s">
        <v>557</v>
      </c>
      <c r="B63" s="176" t="s">
        <v>428</v>
      </c>
      <c r="C63" s="175" t="s">
        <v>427</v>
      </c>
      <c r="D63" s="180">
        <v>286</v>
      </c>
      <c r="E63" s="122"/>
      <c r="F63" s="200">
        <f t="shared" si="2"/>
        <v>0</v>
      </c>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row>
    <row r="64" spans="1:241" s="41" customFormat="1" ht="18" customHeight="1">
      <c r="A64" s="185" t="s">
        <v>559</v>
      </c>
      <c r="B64" s="176" t="s">
        <v>429</v>
      </c>
      <c r="C64" s="175" t="s">
        <v>425</v>
      </c>
      <c r="D64" s="180">
        <v>435</v>
      </c>
      <c r="E64" s="122"/>
      <c r="F64" s="200">
        <f t="shared" si="2"/>
        <v>0</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row>
    <row r="65" spans="1:241" s="41" customFormat="1" ht="18" customHeight="1">
      <c r="A65" s="185" t="s">
        <v>560</v>
      </c>
      <c r="B65" s="176" t="s">
        <v>430</v>
      </c>
      <c r="C65" s="175" t="s">
        <v>425</v>
      </c>
      <c r="D65" s="180">
        <v>18</v>
      </c>
      <c r="E65" s="122"/>
      <c r="F65" s="200">
        <f t="shared" si="2"/>
        <v>0</v>
      </c>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row>
    <row r="66" spans="1:241" s="41" customFormat="1" ht="18" customHeight="1">
      <c r="A66" s="185" t="s">
        <v>561</v>
      </c>
      <c r="B66" s="176" t="s">
        <v>431</v>
      </c>
      <c r="C66" s="175" t="s">
        <v>425</v>
      </c>
      <c r="D66" s="180">
        <v>18</v>
      </c>
      <c r="E66" s="122"/>
      <c r="F66" s="200">
        <f t="shared" si="2"/>
        <v>0</v>
      </c>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row>
    <row r="67" spans="1:241" s="41" customFormat="1" ht="18" customHeight="1">
      <c r="A67" s="215" t="s">
        <v>413</v>
      </c>
      <c r="B67" s="215"/>
      <c r="C67" s="115"/>
      <c r="D67" s="220" t="s">
        <v>483</v>
      </c>
      <c r="E67" s="221"/>
      <c r="F67" s="196">
        <f>SUM(F6:F66)</f>
        <v>0</v>
      </c>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row>
    <row r="68" spans="1:241" s="41" customFormat="1" ht="18" customHeight="1">
      <c r="A68" s="127"/>
      <c r="B68" s="127"/>
      <c r="C68" s="127"/>
      <c r="D68" s="127"/>
      <c r="E68" s="128"/>
      <c r="F68" s="12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row>
    <row r="69" spans="1:241" s="41" customFormat="1" ht="18" customHeight="1">
      <c r="A69" s="107"/>
      <c r="B69" s="234"/>
      <c r="C69" s="234"/>
      <c r="D69" s="234"/>
      <c r="E69" s="235"/>
      <c r="F69" s="12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row>
    <row r="70" spans="1:241" s="41" customFormat="1" ht="18" customHeight="1">
      <c r="A70" s="107"/>
      <c r="B70" s="234"/>
      <c r="C70" s="234"/>
      <c r="D70" s="234"/>
      <c r="E70" s="235"/>
      <c r="F70" s="12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row>
    <row r="71" spans="1:241" s="41" customFormat="1" ht="18" customHeight="1">
      <c r="A71" s="107"/>
      <c r="B71" s="234"/>
      <c r="C71" s="234"/>
      <c r="D71" s="234"/>
      <c r="E71" s="235"/>
      <c r="F71" s="12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row>
    <row r="72" spans="1:241" s="41" customFormat="1" ht="18" customHeight="1">
      <c r="A72" s="107"/>
      <c r="B72" s="234"/>
      <c r="C72" s="234"/>
      <c r="D72" s="234"/>
      <c r="E72" s="235"/>
      <c r="F72" s="12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row>
    <row r="73" spans="1:241" s="41" customFormat="1" ht="18" customHeight="1">
      <c r="A73" s="107"/>
      <c r="B73" s="234"/>
      <c r="C73" s="234"/>
      <c r="D73" s="234"/>
      <c r="E73" s="235"/>
      <c r="F73" s="12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row>
    <row r="74" spans="1:241" s="41" customFormat="1" ht="18" customHeight="1">
      <c r="A74" s="107"/>
      <c r="B74" s="234"/>
      <c r="C74" s="234"/>
      <c r="D74" s="234"/>
      <c r="E74" s="235"/>
      <c r="F74" s="12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row>
    <row r="75" spans="1:241" s="41" customFormat="1" ht="18" customHeight="1">
      <c r="A75" s="107"/>
      <c r="B75" s="234"/>
      <c r="C75" s="234"/>
      <c r="D75" s="234"/>
      <c r="E75" s="235"/>
      <c r="F75" s="12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row>
    <row r="76" spans="1:241" s="41" customFormat="1" ht="18" customHeight="1">
      <c r="A76" s="107"/>
      <c r="B76" s="107"/>
      <c r="C76" s="118"/>
      <c r="D76" s="118"/>
      <c r="E76" s="129"/>
      <c r="F76" s="12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row>
    <row r="77" spans="1:6" ht="18" customHeight="1">
      <c r="A77" s="20"/>
      <c r="B77" s="20"/>
      <c r="C77" s="25"/>
      <c r="D77" s="25"/>
      <c r="E77" s="78"/>
      <c r="F77" s="82"/>
    </row>
    <row r="78" spans="1:6" ht="18" customHeight="1">
      <c r="A78" s="20"/>
      <c r="B78" s="20"/>
      <c r="C78" s="25"/>
      <c r="D78" s="25"/>
      <c r="E78" s="78"/>
      <c r="F78" s="82"/>
    </row>
    <row r="79" spans="1:6" ht="18" customHeight="1">
      <c r="A79" s="20"/>
      <c r="B79" s="20"/>
      <c r="C79" s="25"/>
      <c r="D79" s="25"/>
      <c r="E79" s="78"/>
      <c r="F79" s="82"/>
    </row>
    <row r="80" spans="1:6" ht="18" customHeight="1">
      <c r="A80" s="20"/>
      <c r="B80" s="20"/>
      <c r="C80" s="25"/>
      <c r="D80" s="25"/>
      <c r="E80" s="78"/>
      <c r="F80" s="82"/>
    </row>
    <row r="81" spans="1:6" ht="18" customHeight="1">
      <c r="A81" s="20"/>
      <c r="B81" s="20"/>
      <c r="C81" s="25"/>
      <c r="D81" s="25"/>
      <c r="E81" s="78"/>
      <c r="F81" s="82"/>
    </row>
    <row r="82" spans="1:6" ht="18" customHeight="1">
      <c r="A82" s="20"/>
      <c r="B82" s="20"/>
      <c r="C82" s="25"/>
      <c r="D82" s="25"/>
      <c r="E82" s="78"/>
      <c r="F82" s="82"/>
    </row>
    <row r="83" spans="1:6" ht="18" customHeight="1">
      <c r="A83" s="20"/>
      <c r="B83" s="20"/>
      <c r="C83" s="25"/>
      <c r="D83" s="25"/>
      <c r="E83" s="78"/>
      <c r="F83" s="82"/>
    </row>
    <row r="84" spans="1:6" ht="18" customHeight="1">
      <c r="A84" s="20"/>
      <c r="B84" s="20"/>
      <c r="C84" s="25"/>
      <c r="D84" s="25"/>
      <c r="E84" s="78"/>
      <c r="F84" s="82"/>
    </row>
    <row r="85" spans="1:6" ht="18" customHeight="1">
      <c r="A85" s="20"/>
      <c r="B85" s="20"/>
      <c r="C85" s="25"/>
      <c r="D85" s="25"/>
      <c r="E85" s="78"/>
      <c r="F85" s="82"/>
    </row>
    <row r="86" spans="1:6" ht="18" customHeight="1">
      <c r="A86" s="20"/>
      <c r="B86" s="20"/>
      <c r="C86" s="25"/>
      <c r="D86" s="25"/>
      <c r="E86" s="78"/>
      <c r="F86" s="82"/>
    </row>
    <row r="87" spans="1:6" ht="18" customHeight="1">
      <c r="A87" s="20"/>
      <c r="B87" s="20"/>
      <c r="C87" s="25"/>
      <c r="D87" s="25"/>
      <c r="E87" s="78"/>
      <c r="F87" s="82"/>
    </row>
    <row r="88" spans="1:6" ht="18" customHeight="1">
      <c r="A88" s="20"/>
      <c r="B88" s="20"/>
      <c r="C88" s="25"/>
      <c r="D88" s="25"/>
      <c r="E88" s="78"/>
      <c r="F88" s="82"/>
    </row>
    <row r="89" spans="1:6" ht="18" customHeight="1">
      <c r="A89" s="20"/>
      <c r="B89" s="20"/>
      <c r="C89" s="25"/>
      <c r="D89" s="25"/>
      <c r="E89" s="78"/>
      <c r="F89" s="82"/>
    </row>
    <row r="90" spans="1:6" ht="18" customHeight="1">
      <c r="A90" s="20"/>
      <c r="B90" s="20"/>
      <c r="C90" s="25"/>
      <c r="D90" s="25"/>
      <c r="E90" s="78"/>
      <c r="F90" s="82"/>
    </row>
    <row r="91" spans="1:6" ht="18" customHeight="1">
      <c r="A91" s="20"/>
      <c r="B91" s="20"/>
      <c r="C91" s="25"/>
      <c r="D91" s="25"/>
      <c r="E91" s="78"/>
      <c r="F91" s="82"/>
    </row>
    <row r="92" spans="1:6" ht="18" customHeight="1">
      <c r="A92" s="20"/>
      <c r="B92" s="20"/>
      <c r="C92" s="25"/>
      <c r="D92" s="25"/>
      <c r="E92" s="78"/>
      <c r="F92" s="82"/>
    </row>
    <row r="93" spans="1:6" ht="18" customHeight="1">
      <c r="A93" s="20"/>
      <c r="B93" s="20"/>
      <c r="C93" s="25"/>
      <c r="D93" s="25"/>
      <c r="E93" s="78"/>
      <c r="F93" s="82"/>
    </row>
    <row r="94" spans="1:6" ht="18" customHeight="1">
      <c r="A94" s="20"/>
      <c r="B94" s="20"/>
      <c r="C94" s="25"/>
      <c r="D94" s="25"/>
      <c r="E94" s="78"/>
      <c r="F94" s="82"/>
    </row>
    <row r="95" spans="1:6" ht="18" customHeight="1">
      <c r="A95" s="20"/>
      <c r="B95" s="20"/>
      <c r="C95" s="25"/>
      <c r="D95" s="25"/>
      <c r="E95" s="78"/>
      <c r="F95" s="82"/>
    </row>
    <row r="96" spans="1:6" ht="18" customHeight="1">
      <c r="A96" s="20"/>
      <c r="B96" s="20"/>
      <c r="C96" s="25"/>
      <c r="D96" s="25"/>
      <c r="E96" s="78"/>
      <c r="F96" s="82"/>
    </row>
    <row r="97" spans="1:6" ht="18" customHeight="1">
      <c r="A97" s="20"/>
      <c r="B97" s="20"/>
      <c r="C97" s="25"/>
      <c r="D97" s="25"/>
      <c r="E97" s="78"/>
      <c r="F97" s="82"/>
    </row>
    <row r="98" spans="1:6" ht="18" customHeight="1">
      <c r="A98" s="20"/>
      <c r="B98" s="20"/>
      <c r="C98" s="25"/>
      <c r="D98" s="25"/>
      <c r="E98" s="78"/>
      <c r="F98" s="82"/>
    </row>
    <row r="99" spans="1:6" ht="18" customHeight="1">
      <c r="A99" s="20"/>
      <c r="B99" s="20"/>
      <c r="C99" s="25"/>
      <c r="D99" s="25"/>
      <c r="E99" s="78"/>
      <c r="F99" s="82"/>
    </row>
    <row r="100" spans="1:6" ht="18" customHeight="1">
      <c r="A100" s="20"/>
      <c r="B100" s="20"/>
      <c r="C100" s="25"/>
      <c r="D100" s="25"/>
      <c r="E100" s="78"/>
      <c r="F100" s="82"/>
    </row>
    <row r="101" spans="1:6" ht="18" customHeight="1">
      <c r="A101" s="20"/>
      <c r="B101" s="20"/>
      <c r="C101" s="25"/>
      <c r="D101" s="25"/>
      <c r="E101" s="78"/>
      <c r="F101" s="82"/>
    </row>
    <row r="102" spans="1:6" ht="18" customHeight="1">
      <c r="A102" s="20"/>
      <c r="B102" s="20"/>
      <c r="C102" s="25"/>
      <c r="D102" s="25"/>
      <c r="E102" s="78"/>
      <c r="F102" s="82"/>
    </row>
    <row r="103" spans="1:6" ht="18" customHeight="1">
      <c r="A103" s="20"/>
      <c r="B103" s="20"/>
      <c r="C103" s="25"/>
      <c r="D103" s="25"/>
      <c r="E103" s="78"/>
      <c r="F103" s="82"/>
    </row>
    <row r="104" spans="1:6" ht="18" customHeight="1">
      <c r="A104" s="20"/>
      <c r="B104" s="20"/>
      <c r="C104" s="25"/>
      <c r="D104" s="25"/>
      <c r="E104" s="78"/>
      <c r="F104" s="82"/>
    </row>
    <row r="105" spans="1:6" ht="18" customHeight="1">
      <c r="A105" s="20"/>
      <c r="B105" s="20"/>
      <c r="C105" s="25"/>
      <c r="D105" s="25"/>
      <c r="E105" s="78"/>
      <c r="F105" s="82"/>
    </row>
    <row r="106" spans="1:6" ht="18" customHeight="1">
      <c r="A106" s="20"/>
      <c r="B106" s="20"/>
      <c r="C106" s="25"/>
      <c r="D106" s="25"/>
      <c r="E106" s="78"/>
      <c r="F106" s="82"/>
    </row>
    <row r="107" spans="1:6" ht="18" customHeight="1">
      <c r="A107" s="20"/>
      <c r="B107" s="20"/>
      <c r="C107" s="25"/>
      <c r="D107" s="25"/>
      <c r="E107" s="78"/>
      <c r="F107" s="82"/>
    </row>
    <row r="108" spans="1:6" ht="18" customHeight="1">
      <c r="A108" s="20"/>
      <c r="B108" s="20"/>
      <c r="C108" s="25"/>
      <c r="D108" s="25"/>
      <c r="E108" s="78"/>
      <c r="F108" s="82"/>
    </row>
    <row r="109" spans="1:6" ht="18" customHeight="1">
      <c r="A109" s="20"/>
      <c r="B109" s="20"/>
      <c r="C109" s="25"/>
      <c r="D109" s="25"/>
      <c r="E109" s="78"/>
      <c r="F109" s="82"/>
    </row>
    <row r="110" spans="1:6" ht="18" customHeight="1">
      <c r="A110" s="20"/>
      <c r="B110" s="20"/>
      <c r="C110" s="25"/>
      <c r="D110" s="25"/>
      <c r="E110" s="78"/>
      <c r="F110" s="82"/>
    </row>
    <row r="111" spans="1:6" ht="18" customHeight="1">
      <c r="A111" s="20"/>
      <c r="B111" s="20"/>
      <c r="C111" s="25"/>
      <c r="D111" s="25"/>
      <c r="E111" s="78"/>
      <c r="F111" s="82"/>
    </row>
    <row r="112" spans="1:6" ht="18" customHeight="1">
      <c r="A112" s="20"/>
      <c r="B112" s="20"/>
      <c r="C112" s="25"/>
      <c r="D112" s="25"/>
      <c r="E112" s="78"/>
      <c r="F112" s="82"/>
    </row>
    <row r="113" spans="1:6" ht="18" customHeight="1">
      <c r="A113" s="20"/>
      <c r="B113" s="20"/>
      <c r="C113" s="25"/>
      <c r="D113" s="25"/>
      <c r="E113" s="78"/>
      <c r="F113" s="82"/>
    </row>
    <row r="114" spans="1:6" ht="18" customHeight="1">
      <c r="A114" s="20"/>
      <c r="B114" s="20"/>
      <c r="C114" s="25"/>
      <c r="D114" s="25"/>
      <c r="E114" s="78"/>
      <c r="F114" s="82"/>
    </row>
    <row r="115" spans="1:6" ht="18" customHeight="1">
      <c r="A115" s="20"/>
      <c r="B115" s="20"/>
      <c r="C115" s="25"/>
      <c r="D115" s="25"/>
      <c r="E115" s="78"/>
      <c r="F115" s="82"/>
    </row>
    <row r="116" spans="1:6" ht="18" customHeight="1">
      <c r="A116" s="20"/>
      <c r="B116" s="20"/>
      <c r="C116" s="25"/>
      <c r="D116" s="25"/>
      <c r="E116" s="78"/>
      <c r="F116" s="82"/>
    </row>
    <row r="117" spans="1:6" ht="18" customHeight="1">
      <c r="A117" s="20"/>
      <c r="B117" s="20"/>
      <c r="C117" s="25"/>
      <c r="D117" s="25"/>
      <c r="E117" s="78"/>
      <c r="F117" s="82"/>
    </row>
    <row r="118" spans="1:6" ht="18" customHeight="1">
      <c r="A118" s="20"/>
      <c r="B118" s="20"/>
      <c r="C118" s="25"/>
      <c r="D118" s="25"/>
      <c r="E118" s="78"/>
      <c r="F118" s="82"/>
    </row>
    <row r="119" spans="1:6" ht="18" customHeight="1">
      <c r="A119" s="20"/>
      <c r="B119" s="20"/>
      <c r="C119" s="25"/>
      <c r="D119" s="25"/>
      <c r="E119" s="78"/>
      <c r="F119" s="82"/>
    </row>
    <row r="120" spans="1:6" ht="18" customHeight="1">
      <c r="A120" s="20"/>
      <c r="B120" s="20"/>
      <c r="C120" s="25"/>
      <c r="D120" s="25"/>
      <c r="E120" s="78"/>
      <c r="F120" s="82"/>
    </row>
    <row r="121" spans="1:6" ht="18" customHeight="1">
      <c r="A121" s="20"/>
      <c r="B121" s="20"/>
      <c r="C121" s="25"/>
      <c r="D121" s="25"/>
      <c r="E121" s="78"/>
      <c r="F121" s="82"/>
    </row>
    <row r="122" spans="1:6" ht="18" customHeight="1">
      <c r="A122" s="20"/>
      <c r="B122" s="20"/>
      <c r="C122" s="25"/>
      <c r="D122" s="25"/>
      <c r="E122" s="78"/>
      <c r="F122" s="82"/>
    </row>
    <row r="123" spans="1:6" ht="18" customHeight="1">
      <c r="A123" s="20"/>
      <c r="B123" s="20"/>
      <c r="C123" s="25"/>
      <c r="D123" s="25"/>
      <c r="E123" s="78"/>
      <c r="F123" s="82"/>
    </row>
    <row r="124" spans="1:6" ht="18" customHeight="1">
      <c r="A124" s="20"/>
      <c r="B124" s="20"/>
      <c r="C124" s="25"/>
      <c r="D124" s="25"/>
      <c r="E124" s="78"/>
      <c r="F124" s="82"/>
    </row>
    <row r="125" spans="1:6" ht="18" customHeight="1">
      <c r="A125" s="20"/>
      <c r="B125" s="20"/>
      <c r="C125" s="25"/>
      <c r="D125" s="25"/>
      <c r="E125" s="78"/>
      <c r="F125" s="82"/>
    </row>
    <row r="126" spans="1:6" ht="18" customHeight="1">
      <c r="A126" s="20"/>
      <c r="B126" s="20"/>
      <c r="C126" s="25"/>
      <c r="D126" s="25"/>
      <c r="E126" s="78"/>
      <c r="F126" s="82"/>
    </row>
    <row r="127" spans="1:6" ht="18" customHeight="1">
      <c r="A127" s="20"/>
      <c r="B127" s="20"/>
      <c r="C127" s="25"/>
      <c r="D127" s="25"/>
      <c r="E127" s="78"/>
      <c r="F127" s="82"/>
    </row>
    <row r="128" spans="1:6" ht="18" customHeight="1">
      <c r="A128" s="20"/>
      <c r="B128" s="20"/>
      <c r="C128" s="25"/>
      <c r="D128" s="25"/>
      <c r="E128" s="78"/>
      <c r="F128" s="82"/>
    </row>
    <row r="129" spans="1:6" ht="18" customHeight="1">
      <c r="A129" s="20"/>
      <c r="B129" s="20"/>
      <c r="C129" s="25"/>
      <c r="D129" s="25"/>
      <c r="E129" s="78"/>
      <c r="F129" s="82"/>
    </row>
    <row r="130" spans="1:6" ht="18" customHeight="1">
      <c r="A130" s="20"/>
      <c r="B130" s="20"/>
      <c r="C130" s="25"/>
      <c r="D130" s="25"/>
      <c r="E130" s="78"/>
      <c r="F130" s="82"/>
    </row>
    <row r="131" spans="1:6" ht="18" customHeight="1">
      <c r="A131" s="20"/>
      <c r="B131" s="20"/>
      <c r="C131" s="25"/>
      <c r="D131" s="25"/>
      <c r="E131" s="78"/>
      <c r="F131" s="82"/>
    </row>
    <row r="132" spans="1:6" ht="18" customHeight="1">
      <c r="A132" s="20"/>
      <c r="B132" s="20"/>
      <c r="C132" s="25"/>
      <c r="D132" s="25"/>
      <c r="E132" s="78"/>
      <c r="F132" s="82"/>
    </row>
    <row r="133" spans="1:6" ht="18" customHeight="1">
      <c r="A133" s="20"/>
      <c r="B133" s="20"/>
      <c r="C133" s="25"/>
      <c r="D133" s="25"/>
      <c r="E133" s="78"/>
      <c r="F133" s="82"/>
    </row>
    <row r="134" spans="1:6" ht="18" customHeight="1">
      <c r="A134" s="20"/>
      <c r="B134" s="20"/>
      <c r="C134" s="25"/>
      <c r="D134" s="25"/>
      <c r="E134" s="78"/>
      <c r="F134" s="82"/>
    </row>
    <row r="135" spans="1:6" ht="18" customHeight="1">
      <c r="A135" s="20"/>
      <c r="B135" s="20"/>
      <c r="C135" s="25"/>
      <c r="D135" s="25"/>
      <c r="E135" s="78"/>
      <c r="F135" s="82"/>
    </row>
    <row r="136" spans="1:6" ht="18" customHeight="1">
      <c r="A136" s="20"/>
      <c r="B136" s="20"/>
      <c r="C136" s="25"/>
      <c r="D136" s="25"/>
      <c r="E136" s="78"/>
      <c r="F136" s="82"/>
    </row>
    <row r="137" spans="1:6" ht="18" customHeight="1">
      <c r="A137" s="20"/>
      <c r="B137" s="20"/>
      <c r="C137" s="25"/>
      <c r="D137" s="25"/>
      <c r="E137" s="78"/>
      <c r="F137" s="82"/>
    </row>
    <row r="138" spans="1:6" ht="18" customHeight="1">
      <c r="A138" s="20"/>
      <c r="B138" s="20"/>
      <c r="C138" s="25"/>
      <c r="D138" s="25"/>
      <c r="E138" s="78"/>
      <c r="F138" s="82"/>
    </row>
    <row r="139" spans="1:6" ht="18" customHeight="1">
      <c r="A139" s="20"/>
      <c r="B139" s="20"/>
      <c r="C139" s="25"/>
      <c r="D139" s="25"/>
      <c r="E139" s="78"/>
      <c r="F139" s="82"/>
    </row>
    <row r="140" spans="1:6" ht="18" customHeight="1">
      <c r="A140" s="20"/>
      <c r="B140" s="20"/>
      <c r="C140" s="25"/>
      <c r="D140" s="25"/>
      <c r="E140" s="78"/>
      <c r="F140" s="82"/>
    </row>
    <row r="141" spans="1:6" ht="18" customHeight="1">
      <c r="A141" s="20"/>
      <c r="B141" s="20"/>
      <c r="C141" s="25"/>
      <c r="D141" s="25"/>
      <c r="E141" s="78"/>
      <c r="F141" s="82"/>
    </row>
    <row r="142" spans="1:6" ht="18" customHeight="1">
      <c r="A142" s="20"/>
      <c r="B142" s="20"/>
      <c r="C142" s="25"/>
      <c r="D142" s="25"/>
      <c r="E142" s="78"/>
      <c r="F142" s="82"/>
    </row>
    <row r="143" spans="1:6" ht="18" customHeight="1">
      <c r="A143" s="20"/>
      <c r="B143" s="20"/>
      <c r="C143" s="25"/>
      <c r="D143" s="25"/>
      <c r="E143" s="78"/>
      <c r="F143" s="82"/>
    </row>
    <row r="144" spans="1:6" ht="18" customHeight="1">
      <c r="A144" s="20"/>
      <c r="B144" s="20"/>
      <c r="C144" s="25"/>
      <c r="D144" s="25"/>
      <c r="E144" s="78"/>
      <c r="F144" s="82"/>
    </row>
    <row r="145" spans="1:6" ht="18" customHeight="1">
      <c r="A145" s="20"/>
      <c r="B145" s="20"/>
      <c r="C145" s="25"/>
      <c r="D145" s="25"/>
      <c r="E145" s="78"/>
      <c r="F145" s="82"/>
    </row>
    <row r="146" spans="1:6" ht="18" customHeight="1">
      <c r="A146" s="20"/>
      <c r="B146" s="20"/>
      <c r="C146" s="25"/>
      <c r="D146" s="25"/>
      <c r="E146" s="78"/>
      <c r="F146" s="82"/>
    </row>
    <row r="147" spans="1:6" ht="18" customHeight="1">
      <c r="A147" s="20"/>
      <c r="B147" s="20"/>
      <c r="C147" s="25"/>
      <c r="D147" s="25"/>
      <c r="E147" s="78"/>
      <c r="F147" s="82"/>
    </row>
    <row r="148" spans="1:6" ht="18" customHeight="1">
      <c r="A148" s="20"/>
      <c r="B148" s="20"/>
      <c r="C148" s="25"/>
      <c r="D148" s="25"/>
      <c r="E148" s="78"/>
      <c r="F148" s="82"/>
    </row>
    <row r="149" spans="1:6" ht="18" customHeight="1">
      <c r="A149" s="20"/>
      <c r="B149" s="20"/>
      <c r="C149" s="25"/>
      <c r="D149" s="25"/>
      <c r="E149" s="78"/>
      <c r="F149" s="82"/>
    </row>
    <row r="150" spans="1:6" ht="18" customHeight="1">
      <c r="A150" s="20"/>
      <c r="B150" s="20"/>
      <c r="C150" s="25"/>
      <c r="D150" s="25"/>
      <c r="E150" s="78"/>
      <c r="F150" s="82"/>
    </row>
    <row r="151" spans="1:6" ht="18" customHeight="1">
      <c r="A151" s="20"/>
      <c r="B151" s="20"/>
      <c r="C151" s="25"/>
      <c r="D151" s="25"/>
      <c r="E151" s="78"/>
      <c r="F151" s="82"/>
    </row>
    <row r="152" spans="1:6" ht="18" customHeight="1">
      <c r="A152" s="20"/>
      <c r="B152" s="20"/>
      <c r="C152" s="25"/>
      <c r="D152" s="25"/>
      <c r="E152" s="78"/>
      <c r="F152" s="82"/>
    </row>
    <row r="153" spans="1:6" ht="18" customHeight="1">
      <c r="A153" s="20"/>
      <c r="B153" s="20"/>
      <c r="C153" s="25"/>
      <c r="D153" s="25"/>
      <c r="E153" s="78"/>
      <c r="F153" s="82"/>
    </row>
    <row r="154" spans="1:6" ht="18" customHeight="1">
      <c r="A154" s="20"/>
      <c r="B154" s="20"/>
      <c r="C154" s="25"/>
      <c r="D154" s="25"/>
      <c r="E154" s="78"/>
      <c r="F154" s="82"/>
    </row>
    <row r="155" spans="1:6" ht="18" customHeight="1">
      <c r="A155" s="20"/>
      <c r="B155" s="20"/>
      <c r="C155" s="25"/>
      <c r="D155" s="25"/>
      <c r="E155" s="78"/>
      <c r="F155" s="82"/>
    </row>
    <row r="156" spans="1:6" ht="18" customHeight="1">
      <c r="A156" s="20"/>
      <c r="B156" s="20"/>
      <c r="C156" s="25"/>
      <c r="D156" s="25"/>
      <c r="E156" s="78"/>
      <c r="F156" s="82"/>
    </row>
    <row r="157" spans="1:6" ht="18" customHeight="1">
      <c r="A157" s="20"/>
      <c r="B157" s="20"/>
      <c r="C157" s="25"/>
      <c r="D157" s="25"/>
      <c r="E157" s="78"/>
      <c r="F157" s="82"/>
    </row>
    <row r="158" spans="1:6" ht="18" customHeight="1">
      <c r="A158" s="20"/>
      <c r="B158" s="20"/>
      <c r="C158" s="25"/>
      <c r="D158" s="25"/>
      <c r="E158" s="78"/>
      <c r="F158" s="82"/>
    </row>
    <row r="159" spans="1:6" ht="18" customHeight="1">
      <c r="A159" s="20"/>
      <c r="B159" s="20"/>
      <c r="C159" s="25"/>
      <c r="D159" s="25"/>
      <c r="E159" s="78"/>
      <c r="F159" s="82"/>
    </row>
    <row r="160" spans="1:6" ht="18" customHeight="1">
      <c r="A160" s="20"/>
      <c r="B160" s="20"/>
      <c r="C160" s="25"/>
      <c r="D160" s="25"/>
      <c r="E160" s="78"/>
      <c r="F160" s="82"/>
    </row>
    <row r="161" spans="1:6" ht="18" customHeight="1">
      <c r="A161" s="20"/>
      <c r="B161" s="20"/>
      <c r="C161" s="25"/>
      <c r="D161" s="25"/>
      <c r="E161" s="78"/>
      <c r="F161" s="82"/>
    </row>
    <row r="162" spans="1:6" ht="18" customHeight="1">
      <c r="A162" s="20"/>
      <c r="B162" s="20"/>
      <c r="C162" s="25"/>
      <c r="D162" s="25"/>
      <c r="E162" s="78"/>
      <c r="F162" s="82"/>
    </row>
    <row r="163" spans="1:6" ht="18" customHeight="1">
      <c r="A163" s="20"/>
      <c r="B163" s="20"/>
      <c r="C163" s="25"/>
      <c r="D163" s="25"/>
      <c r="E163" s="78"/>
      <c r="F163" s="82"/>
    </row>
    <row r="164" spans="1:6" ht="18" customHeight="1">
      <c r="A164" s="20"/>
      <c r="B164" s="20"/>
      <c r="C164" s="25"/>
      <c r="D164" s="25"/>
      <c r="E164" s="78"/>
      <c r="F164" s="82"/>
    </row>
    <row r="165" spans="1:6" ht="18" customHeight="1">
      <c r="A165" s="20"/>
      <c r="B165" s="20"/>
      <c r="C165" s="25"/>
      <c r="D165" s="25"/>
      <c r="E165" s="78"/>
      <c r="F165" s="82"/>
    </row>
    <row r="166" spans="1:6" ht="18" customHeight="1">
      <c r="A166" s="20"/>
      <c r="B166" s="20"/>
      <c r="C166" s="25"/>
      <c r="D166" s="25"/>
      <c r="E166" s="78"/>
      <c r="F166" s="82"/>
    </row>
    <row r="167" spans="1:6" ht="18" customHeight="1">
      <c r="A167" s="20"/>
      <c r="B167" s="20"/>
      <c r="C167" s="25"/>
      <c r="D167" s="25"/>
      <c r="E167" s="78"/>
      <c r="F167" s="82"/>
    </row>
    <row r="168" spans="1:6" ht="18" customHeight="1">
      <c r="A168" s="20"/>
      <c r="B168" s="20"/>
      <c r="C168" s="25"/>
      <c r="D168" s="25"/>
      <c r="E168" s="78"/>
      <c r="F168" s="82"/>
    </row>
    <row r="169" spans="1:6" ht="18" customHeight="1">
      <c r="A169" s="20"/>
      <c r="B169" s="20"/>
      <c r="C169" s="25"/>
      <c r="D169" s="25"/>
      <c r="E169" s="78"/>
      <c r="F169" s="82"/>
    </row>
    <row r="170" spans="1:6" ht="18" customHeight="1">
      <c r="A170" s="20"/>
      <c r="B170" s="20"/>
      <c r="C170" s="25"/>
      <c r="D170" s="25"/>
      <c r="E170" s="78"/>
      <c r="F170" s="82"/>
    </row>
    <row r="171" spans="1:6" ht="18" customHeight="1">
      <c r="A171" s="20"/>
      <c r="B171" s="20"/>
      <c r="C171" s="25"/>
      <c r="D171" s="25"/>
      <c r="E171" s="78"/>
      <c r="F171" s="82"/>
    </row>
    <row r="172" spans="1:6" ht="18" customHeight="1">
      <c r="A172" s="20"/>
      <c r="B172" s="20"/>
      <c r="C172" s="25"/>
      <c r="D172" s="25"/>
      <c r="E172" s="78"/>
      <c r="F172" s="82"/>
    </row>
    <row r="173" spans="1:6" ht="18" customHeight="1">
      <c r="A173" s="20"/>
      <c r="B173" s="20"/>
      <c r="C173" s="25"/>
      <c r="D173" s="25"/>
      <c r="E173" s="78"/>
      <c r="F173" s="82"/>
    </row>
    <row r="174" spans="1:6" ht="18" customHeight="1">
      <c r="A174" s="20"/>
      <c r="B174" s="20"/>
      <c r="C174" s="25"/>
      <c r="D174" s="25"/>
      <c r="E174" s="78"/>
      <c r="F174" s="82"/>
    </row>
    <row r="175" spans="1:6" ht="18" customHeight="1">
      <c r="A175" s="20"/>
      <c r="B175" s="20"/>
      <c r="C175" s="25"/>
      <c r="D175" s="25"/>
      <c r="E175" s="78"/>
      <c r="F175" s="82"/>
    </row>
    <row r="176" spans="1:6" ht="18" customHeight="1">
      <c r="A176" s="20"/>
      <c r="B176" s="20"/>
      <c r="C176" s="25"/>
      <c r="D176" s="25"/>
      <c r="E176" s="78"/>
      <c r="F176" s="82"/>
    </row>
    <row r="177" spans="1:6" ht="18" customHeight="1">
      <c r="A177" s="20"/>
      <c r="B177" s="20"/>
      <c r="C177" s="25"/>
      <c r="D177" s="25"/>
      <c r="E177" s="78"/>
      <c r="F177" s="82"/>
    </row>
    <row r="178" spans="1:6" ht="18" customHeight="1">
      <c r="A178" s="20"/>
      <c r="B178" s="20"/>
      <c r="C178" s="25"/>
      <c r="D178" s="25"/>
      <c r="E178" s="78"/>
      <c r="F178" s="82"/>
    </row>
    <row r="179" spans="1:6" ht="18" customHeight="1">
      <c r="A179" s="20"/>
      <c r="B179" s="20"/>
      <c r="C179" s="25"/>
      <c r="D179" s="25"/>
      <c r="E179" s="78"/>
      <c r="F179" s="82"/>
    </row>
    <row r="180" spans="1:6" ht="18" customHeight="1">
      <c r="A180" s="20"/>
      <c r="B180" s="20"/>
      <c r="C180" s="25"/>
      <c r="D180" s="25"/>
      <c r="E180" s="78"/>
      <c r="F180" s="82"/>
    </row>
    <row r="181" spans="1:6" ht="18" customHeight="1">
      <c r="A181" s="20"/>
      <c r="B181" s="20"/>
      <c r="C181" s="25"/>
      <c r="D181" s="25"/>
      <c r="E181" s="78"/>
      <c r="F181" s="82"/>
    </row>
    <row r="182" spans="1:6" ht="18" customHeight="1">
      <c r="A182" s="20"/>
      <c r="B182" s="20"/>
      <c r="C182" s="25"/>
      <c r="D182" s="25"/>
      <c r="E182" s="78"/>
      <c r="F182" s="82"/>
    </row>
    <row r="183" spans="1:6" ht="18" customHeight="1">
      <c r="A183" s="20"/>
      <c r="B183" s="20"/>
      <c r="C183" s="25"/>
      <c r="D183" s="25"/>
      <c r="E183" s="78"/>
      <c r="F183" s="82"/>
    </row>
    <row r="184" spans="1:6" ht="18" customHeight="1">
      <c r="A184" s="20"/>
      <c r="B184" s="20"/>
      <c r="C184" s="25"/>
      <c r="D184" s="25"/>
      <c r="E184" s="78"/>
      <c r="F184" s="82"/>
    </row>
    <row r="185" spans="1:6" ht="18" customHeight="1">
      <c r="A185" s="20"/>
      <c r="B185" s="20"/>
      <c r="C185" s="25"/>
      <c r="D185" s="25"/>
      <c r="E185" s="78"/>
      <c r="F185" s="82"/>
    </row>
    <row r="186" spans="1:6" ht="18" customHeight="1">
      <c r="A186" s="20"/>
      <c r="B186" s="20"/>
      <c r="C186" s="25"/>
      <c r="D186" s="25"/>
      <c r="E186" s="78"/>
      <c r="F186" s="82"/>
    </row>
  </sheetData>
  <sheetProtection password="CD38" sheet="1"/>
  <mergeCells count="11">
    <mergeCell ref="B75:E75"/>
    <mergeCell ref="B69:E69"/>
    <mergeCell ref="B70:E70"/>
    <mergeCell ref="B71:E71"/>
    <mergeCell ref="B72:E72"/>
    <mergeCell ref="D67:E67"/>
    <mergeCell ref="A1:E1"/>
    <mergeCell ref="A67:B67"/>
    <mergeCell ref="A3:F3"/>
    <mergeCell ref="B73:E73"/>
    <mergeCell ref="B74:E74"/>
  </mergeCells>
  <printOptions/>
  <pageMargins left="0.7479166666666667" right="0.5902777777777778" top="0.9055555555555556" bottom="0.5506944444444445" header="0.4326388888888889" footer="0.5118055555555556"/>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dimension ref="A1:HW42"/>
  <sheetViews>
    <sheetView zoomScaleSheetLayoutView="136" zoomScalePageLayoutView="0" workbookViewId="0" topLeftCell="A24">
      <selection activeCell="F38" sqref="F38"/>
    </sheetView>
  </sheetViews>
  <sheetFormatPr defaultColWidth="9.00390625" defaultRowHeight="14.25"/>
  <cols>
    <col min="1" max="1" width="9.625" style="5" customWidth="1"/>
    <col min="2" max="2" width="32.875" style="5" customWidth="1"/>
    <col min="3" max="3" width="6.75390625" style="99" customWidth="1"/>
    <col min="4" max="4" width="13.00390625" style="99" customWidth="1"/>
    <col min="5" max="5" width="12.875" style="100" customWidth="1"/>
    <col min="6" max="6" width="19.00390625" style="101" customWidth="1"/>
    <col min="7" max="16384" width="9.00390625" style="5" customWidth="1"/>
  </cols>
  <sheetData>
    <row r="1" spans="1:6" ht="33" customHeight="1">
      <c r="A1" s="236" t="s">
        <v>9</v>
      </c>
      <c r="B1" s="236"/>
      <c r="C1" s="236"/>
      <c r="D1" s="236"/>
      <c r="E1" s="236"/>
      <c r="F1" s="236"/>
    </row>
    <row r="2" spans="1:6" ht="16.5" customHeight="1">
      <c r="A2" s="64" t="s">
        <v>219</v>
      </c>
      <c r="B2" s="65"/>
      <c r="C2" s="66"/>
      <c r="D2" s="98" t="s">
        <v>95</v>
      </c>
      <c r="E2" s="84"/>
      <c r="F2" s="86"/>
    </row>
    <row r="3" spans="1:6" ht="24.75" customHeight="1">
      <c r="A3" s="237" t="s">
        <v>452</v>
      </c>
      <c r="B3" s="237"/>
      <c r="C3" s="237"/>
      <c r="D3" s="237"/>
      <c r="E3" s="237"/>
      <c r="F3" s="237"/>
    </row>
    <row r="4" spans="1:6" s="9" customFormat="1" ht="21" customHeight="1">
      <c r="A4" s="67" t="s">
        <v>11</v>
      </c>
      <c r="B4" s="67" t="s">
        <v>12</v>
      </c>
      <c r="C4" s="67" t="s">
        <v>13</v>
      </c>
      <c r="D4" s="68" t="s">
        <v>14</v>
      </c>
      <c r="E4" s="85" t="s">
        <v>15</v>
      </c>
      <c r="F4" s="87" t="s">
        <v>16</v>
      </c>
    </row>
    <row r="5" spans="1:6" s="135" customFormat="1" ht="16.5" customHeight="1">
      <c r="A5" s="130" t="s">
        <v>484</v>
      </c>
      <c r="B5" s="131" t="s">
        <v>162</v>
      </c>
      <c r="C5" s="132"/>
      <c r="D5" s="133"/>
      <c r="E5" s="134"/>
      <c r="F5" s="201"/>
    </row>
    <row r="6" spans="1:6" s="135" customFormat="1" ht="16.5" customHeight="1">
      <c r="A6" s="130" t="s">
        <v>485</v>
      </c>
      <c r="B6" s="131" t="s">
        <v>448</v>
      </c>
      <c r="C6" s="132" t="s">
        <v>515</v>
      </c>
      <c r="D6" s="133">
        <v>6045.5</v>
      </c>
      <c r="E6" s="134"/>
      <c r="F6" s="201">
        <f>E6*D6</f>
        <v>0</v>
      </c>
    </row>
    <row r="7" spans="1:6" s="135" customFormat="1" ht="16.5" customHeight="1">
      <c r="A7" s="130" t="s">
        <v>486</v>
      </c>
      <c r="B7" s="131" t="s">
        <v>487</v>
      </c>
      <c r="C7" s="132" t="s">
        <v>331</v>
      </c>
      <c r="D7" s="136">
        <v>1054333</v>
      </c>
      <c r="E7" s="134"/>
      <c r="F7" s="201">
        <f>E7*D7</f>
        <v>0</v>
      </c>
    </row>
    <row r="8" spans="1:231" s="138" customFormat="1" ht="16.5" customHeight="1">
      <c r="A8" s="130" t="s">
        <v>488</v>
      </c>
      <c r="B8" s="131" t="s">
        <v>489</v>
      </c>
      <c r="C8" s="132"/>
      <c r="D8" s="133"/>
      <c r="E8" s="134"/>
      <c r="F8" s="201"/>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row>
    <row r="9" spans="1:231" s="138" customFormat="1" ht="16.5" customHeight="1">
      <c r="A9" s="130" t="s">
        <v>490</v>
      </c>
      <c r="B9" s="131" t="s">
        <v>453</v>
      </c>
      <c r="C9" s="132" t="s">
        <v>50</v>
      </c>
      <c r="D9" s="133">
        <v>1500</v>
      </c>
      <c r="E9" s="134"/>
      <c r="F9" s="201">
        <f>E9*D9</f>
        <v>0</v>
      </c>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row>
    <row r="10" spans="1:231" s="138" customFormat="1" ht="16.5" customHeight="1">
      <c r="A10" s="130" t="s">
        <v>163</v>
      </c>
      <c r="B10" s="131" t="s">
        <v>491</v>
      </c>
      <c r="C10" s="132"/>
      <c r="D10" s="133"/>
      <c r="E10" s="134"/>
      <c r="F10" s="201"/>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row>
    <row r="11" spans="1:231" s="138" customFormat="1" ht="16.5" customHeight="1">
      <c r="A11" s="130" t="s">
        <v>492</v>
      </c>
      <c r="B11" s="131" t="s">
        <v>493</v>
      </c>
      <c r="C11" s="132" t="s">
        <v>92</v>
      </c>
      <c r="D11" s="133">
        <v>28</v>
      </c>
      <c r="E11" s="134"/>
      <c r="F11" s="201">
        <f>E11*D11</f>
        <v>0</v>
      </c>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row>
    <row r="12" spans="1:231" s="138" customFormat="1" ht="16.5" customHeight="1">
      <c r="A12" s="130" t="s">
        <v>164</v>
      </c>
      <c r="B12" s="131" t="s">
        <v>165</v>
      </c>
      <c r="C12" s="132"/>
      <c r="D12" s="133"/>
      <c r="E12" s="134"/>
      <c r="F12" s="201"/>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row>
    <row r="13" spans="1:231" s="138" customFormat="1" ht="16.5" customHeight="1">
      <c r="A13" s="130" t="s">
        <v>166</v>
      </c>
      <c r="B13" s="131" t="s">
        <v>454</v>
      </c>
      <c r="C13" s="132" t="s">
        <v>92</v>
      </c>
      <c r="D13" s="133">
        <v>158</v>
      </c>
      <c r="E13" s="134"/>
      <c r="F13" s="201">
        <f aca="true" t="shared" si="0" ref="F13:F19">E13*D13</f>
        <v>0</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row>
    <row r="14" spans="1:231" s="138" customFormat="1" ht="16.5" customHeight="1">
      <c r="A14" s="130" t="s">
        <v>167</v>
      </c>
      <c r="B14" s="131" t="s">
        <v>455</v>
      </c>
      <c r="C14" s="132" t="s">
        <v>92</v>
      </c>
      <c r="D14" s="133">
        <v>121</v>
      </c>
      <c r="E14" s="134"/>
      <c r="F14" s="201">
        <f t="shared" si="0"/>
        <v>0</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row>
    <row r="15" spans="1:231" s="138" customFormat="1" ht="16.5" customHeight="1">
      <c r="A15" s="130" t="s">
        <v>168</v>
      </c>
      <c r="B15" s="131" t="s">
        <v>456</v>
      </c>
      <c r="C15" s="132" t="s">
        <v>92</v>
      </c>
      <c r="D15" s="133">
        <v>4</v>
      </c>
      <c r="E15" s="134"/>
      <c r="F15" s="201">
        <f t="shared" si="0"/>
        <v>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row>
    <row r="16" spans="1:231" s="138" customFormat="1" ht="16.5" customHeight="1">
      <c r="A16" s="130" t="s">
        <v>169</v>
      </c>
      <c r="B16" s="131" t="s">
        <v>494</v>
      </c>
      <c r="C16" s="132" t="s">
        <v>92</v>
      </c>
      <c r="D16" s="133">
        <v>44</v>
      </c>
      <c r="E16" s="134"/>
      <c r="F16" s="200">
        <f>E16*D16</f>
        <v>0</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row>
    <row r="17" spans="1:231" s="138" customFormat="1" ht="16.5" customHeight="1">
      <c r="A17" s="130" t="s">
        <v>170</v>
      </c>
      <c r="B17" s="131" t="s">
        <v>495</v>
      </c>
      <c r="C17" s="132" t="s">
        <v>92</v>
      </c>
      <c r="D17" s="133">
        <v>8</v>
      </c>
      <c r="E17" s="134"/>
      <c r="F17" s="201">
        <f t="shared" si="0"/>
        <v>0</v>
      </c>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row>
    <row r="18" spans="1:231" s="138" customFormat="1" ht="16.5" customHeight="1">
      <c r="A18" s="130" t="s">
        <v>171</v>
      </c>
      <c r="B18" s="131" t="s">
        <v>496</v>
      </c>
      <c r="C18" s="132" t="s">
        <v>92</v>
      </c>
      <c r="D18" s="133">
        <v>8</v>
      </c>
      <c r="E18" s="134"/>
      <c r="F18" s="201">
        <f t="shared" si="0"/>
        <v>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row>
    <row r="19" spans="1:231" s="138" customFormat="1" ht="16.5" customHeight="1">
      <c r="A19" s="130" t="s">
        <v>172</v>
      </c>
      <c r="B19" s="131" t="s">
        <v>497</v>
      </c>
      <c r="C19" s="132" t="s">
        <v>92</v>
      </c>
      <c r="D19" s="133">
        <v>2</v>
      </c>
      <c r="E19" s="134"/>
      <c r="F19" s="201">
        <f t="shared" si="0"/>
        <v>0</v>
      </c>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row>
    <row r="20" spans="1:231" s="138" customFormat="1" ht="16.5" customHeight="1">
      <c r="A20" s="130" t="s">
        <v>173</v>
      </c>
      <c r="B20" s="131" t="s">
        <v>174</v>
      </c>
      <c r="C20" s="132"/>
      <c r="D20" s="133"/>
      <c r="E20" s="134"/>
      <c r="F20" s="201"/>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row>
    <row r="21" spans="1:231" s="138" customFormat="1" ht="16.5" customHeight="1">
      <c r="A21" s="130" t="s">
        <v>175</v>
      </c>
      <c r="B21" s="131" t="s">
        <v>498</v>
      </c>
      <c r="C21" s="132" t="s">
        <v>92</v>
      </c>
      <c r="D21" s="133">
        <v>6</v>
      </c>
      <c r="E21" s="134"/>
      <c r="F21" s="201">
        <f aca="true" t="shared" si="1" ref="F21:F27">E21*D21</f>
        <v>0</v>
      </c>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row>
    <row r="22" spans="1:231" s="138" customFormat="1" ht="16.5" customHeight="1">
      <c r="A22" s="130" t="s">
        <v>176</v>
      </c>
      <c r="B22" s="131" t="s">
        <v>499</v>
      </c>
      <c r="C22" s="132" t="s">
        <v>92</v>
      </c>
      <c r="D22" s="133">
        <v>4</v>
      </c>
      <c r="E22" s="134"/>
      <c r="F22" s="201">
        <f t="shared" si="1"/>
        <v>0</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row>
    <row r="23" spans="1:231" s="138" customFormat="1" ht="16.5" customHeight="1">
      <c r="A23" s="130" t="s">
        <v>177</v>
      </c>
      <c r="B23" s="131" t="s">
        <v>500</v>
      </c>
      <c r="C23" s="132" t="s">
        <v>92</v>
      </c>
      <c r="D23" s="133">
        <v>2</v>
      </c>
      <c r="E23" s="134"/>
      <c r="F23" s="201">
        <f t="shared" si="1"/>
        <v>0</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row>
    <row r="24" spans="1:231" s="138" customFormat="1" ht="16.5" customHeight="1">
      <c r="A24" s="130" t="s">
        <v>501</v>
      </c>
      <c r="B24" s="131" t="s">
        <v>502</v>
      </c>
      <c r="C24" s="132" t="s">
        <v>92</v>
      </c>
      <c r="D24" s="133">
        <v>8</v>
      </c>
      <c r="E24" s="134"/>
      <c r="F24" s="201">
        <f t="shared" si="1"/>
        <v>0</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row>
    <row r="25" spans="1:231" s="138" customFormat="1" ht="16.5" customHeight="1">
      <c r="A25" s="130" t="s">
        <v>503</v>
      </c>
      <c r="B25" s="131" t="s">
        <v>504</v>
      </c>
      <c r="C25" s="132" t="s">
        <v>92</v>
      </c>
      <c r="D25" s="133">
        <v>4</v>
      </c>
      <c r="E25" s="134"/>
      <c r="F25" s="201">
        <f t="shared" si="1"/>
        <v>0</v>
      </c>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row>
    <row r="26" spans="1:231" s="138" customFormat="1" ht="16.5" customHeight="1">
      <c r="A26" s="130" t="s">
        <v>505</v>
      </c>
      <c r="B26" s="131" t="s">
        <v>506</v>
      </c>
      <c r="C26" s="132" t="s">
        <v>92</v>
      </c>
      <c r="D26" s="133">
        <v>4</v>
      </c>
      <c r="E26" s="134"/>
      <c r="F26" s="201">
        <f t="shared" si="1"/>
        <v>0</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row>
    <row r="27" spans="1:231" s="138" customFormat="1" ht="16.5" customHeight="1">
      <c r="A27" s="130" t="s">
        <v>507</v>
      </c>
      <c r="B27" s="131" t="s">
        <v>508</v>
      </c>
      <c r="C27" s="132" t="s">
        <v>92</v>
      </c>
      <c r="D27" s="133">
        <v>2</v>
      </c>
      <c r="E27" s="134"/>
      <c r="F27" s="201">
        <f t="shared" si="1"/>
        <v>0</v>
      </c>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row>
    <row r="28" spans="1:231" s="138" customFormat="1" ht="16.5" customHeight="1">
      <c r="A28" s="130" t="s">
        <v>178</v>
      </c>
      <c r="B28" s="131" t="s">
        <v>179</v>
      </c>
      <c r="C28" s="132"/>
      <c r="D28" s="133"/>
      <c r="E28" s="134"/>
      <c r="F28" s="201"/>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c r="HI28" s="137"/>
      <c r="HJ28" s="137"/>
      <c r="HK28" s="137"/>
      <c r="HL28" s="137"/>
      <c r="HM28" s="137"/>
      <c r="HN28" s="137"/>
      <c r="HO28" s="137"/>
      <c r="HP28" s="137"/>
      <c r="HQ28" s="137"/>
      <c r="HR28" s="137"/>
      <c r="HS28" s="137"/>
      <c r="HT28" s="137"/>
      <c r="HU28" s="137"/>
      <c r="HV28" s="137"/>
      <c r="HW28" s="137"/>
    </row>
    <row r="29" spans="1:231" s="138" customFormat="1" ht="16.5" customHeight="1">
      <c r="A29" s="130" t="s">
        <v>180</v>
      </c>
      <c r="B29" s="131" t="s">
        <v>510</v>
      </c>
      <c r="C29" s="132" t="s">
        <v>92</v>
      </c>
      <c r="D29" s="133">
        <v>17</v>
      </c>
      <c r="E29" s="134"/>
      <c r="F29" s="201">
        <f>E29*D29</f>
        <v>0</v>
      </c>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row>
    <row r="30" spans="1:231" s="138" customFormat="1" ht="16.5" customHeight="1">
      <c r="A30" s="130" t="s">
        <v>181</v>
      </c>
      <c r="B30" s="131" t="s">
        <v>182</v>
      </c>
      <c r="C30" s="132"/>
      <c r="D30" s="133"/>
      <c r="E30" s="134"/>
      <c r="F30" s="201"/>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row>
    <row r="31" spans="1:231" s="138" customFormat="1" ht="16.5" customHeight="1">
      <c r="A31" s="130" t="s">
        <v>183</v>
      </c>
      <c r="B31" s="131" t="s">
        <v>509</v>
      </c>
      <c r="C31" s="132" t="s">
        <v>92</v>
      </c>
      <c r="D31" s="133">
        <v>230</v>
      </c>
      <c r="E31" s="139">
        <v>96</v>
      </c>
      <c r="F31" s="201">
        <f>E31*D31</f>
        <v>22080</v>
      </c>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row>
    <row r="32" spans="1:231" s="138" customFormat="1" ht="16.5" customHeight="1">
      <c r="A32" s="130" t="s">
        <v>184</v>
      </c>
      <c r="B32" s="131" t="s">
        <v>185</v>
      </c>
      <c r="C32" s="132"/>
      <c r="D32" s="133"/>
      <c r="E32" s="134"/>
      <c r="F32" s="201"/>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row>
    <row r="33" spans="1:231" s="138" customFormat="1" ht="16.5" customHeight="1">
      <c r="A33" s="130" t="s">
        <v>186</v>
      </c>
      <c r="B33" s="131" t="s">
        <v>511</v>
      </c>
      <c r="C33" s="132" t="s">
        <v>92</v>
      </c>
      <c r="D33" s="133">
        <v>162</v>
      </c>
      <c r="E33" s="134"/>
      <c r="F33" s="201">
        <f>E33*D33</f>
        <v>0</v>
      </c>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row>
    <row r="34" spans="1:231" s="138" customFormat="1" ht="16.5" customHeight="1">
      <c r="A34" s="130" t="s">
        <v>187</v>
      </c>
      <c r="B34" s="131" t="s">
        <v>512</v>
      </c>
      <c r="C34" s="132"/>
      <c r="D34" s="133"/>
      <c r="E34" s="134"/>
      <c r="F34" s="201"/>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row>
    <row r="35" spans="1:231" s="138" customFormat="1" ht="16.5" customHeight="1">
      <c r="A35" s="130" t="s">
        <v>188</v>
      </c>
      <c r="B35" s="131" t="s">
        <v>513</v>
      </c>
      <c r="C35" s="132" t="s">
        <v>516</v>
      </c>
      <c r="D35" s="133">
        <v>8144.9</v>
      </c>
      <c r="E35" s="134"/>
      <c r="F35" s="201">
        <f>E35*D35</f>
        <v>0</v>
      </c>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row>
    <row r="36" spans="1:231" s="138" customFormat="1" ht="16.5" customHeight="1">
      <c r="A36" s="130" t="s">
        <v>189</v>
      </c>
      <c r="B36" s="131" t="s">
        <v>190</v>
      </c>
      <c r="C36" s="132"/>
      <c r="D36" s="133"/>
      <c r="E36" s="134"/>
      <c r="F36" s="201"/>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row>
    <row r="37" spans="1:231" s="138" customFormat="1" ht="16.5" customHeight="1">
      <c r="A37" s="130" t="s">
        <v>191</v>
      </c>
      <c r="B37" s="131" t="s">
        <v>192</v>
      </c>
      <c r="C37" s="132" t="s">
        <v>92</v>
      </c>
      <c r="D37" s="133">
        <v>10</v>
      </c>
      <c r="E37" s="134"/>
      <c r="F37" s="201">
        <f>E37*D37</f>
        <v>0</v>
      </c>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row>
    <row r="38" spans="1:231" s="138" customFormat="1" ht="33.75" customHeight="1">
      <c r="A38" s="238" t="s">
        <v>457</v>
      </c>
      <c r="B38" s="238"/>
      <c r="C38" s="140"/>
      <c r="D38" s="239" t="s">
        <v>514</v>
      </c>
      <c r="E38" s="240"/>
      <c r="F38" s="202">
        <f>SUM(F6:F37)</f>
        <v>22080</v>
      </c>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row>
    <row r="39" spans="3:6" s="137" customFormat="1" ht="12">
      <c r="C39" s="141"/>
      <c r="D39" s="141"/>
      <c r="E39" s="142"/>
      <c r="F39" s="143"/>
    </row>
    <row r="40" spans="3:6" s="137" customFormat="1" ht="12">
      <c r="C40" s="141"/>
      <c r="D40" s="141"/>
      <c r="E40" s="142"/>
      <c r="F40" s="143"/>
    </row>
    <row r="41" spans="3:6" s="137" customFormat="1" ht="12">
      <c r="C41" s="141"/>
      <c r="D41" s="141"/>
      <c r="E41" s="142"/>
      <c r="F41" s="143"/>
    </row>
    <row r="42" spans="3:6" s="137" customFormat="1" ht="12">
      <c r="C42" s="141"/>
      <c r="D42" s="141"/>
      <c r="E42" s="142"/>
      <c r="F42" s="143"/>
    </row>
  </sheetData>
  <sheetProtection password="CD38" sheet="1"/>
  <mergeCells count="4">
    <mergeCell ref="A1:F1"/>
    <mergeCell ref="A3:F3"/>
    <mergeCell ref="A38:B38"/>
    <mergeCell ref="D38:E38"/>
  </mergeCells>
  <printOptions/>
  <pageMargins left="0.1968503937007874" right="0.1968503937007874" top="0.984251968503937" bottom="0.984251968503937"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IO18"/>
  <sheetViews>
    <sheetView zoomScaleSheetLayoutView="142" zoomScalePageLayoutView="0" workbookViewId="0" topLeftCell="A1">
      <selection activeCell="F13" sqref="F13"/>
    </sheetView>
  </sheetViews>
  <sheetFormatPr defaultColWidth="9.00390625" defaultRowHeight="14.25"/>
  <cols>
    <col min="1" max="1" width="9.625" style="37" customWidth="1"/>
    <col min="2" max="2" width="34.00390625" style="37" customWidth="1"/>
    <col min="3" max="3" width="5.50390625" style="36" customWidth="1"/>
    <col min="4" max="4" width="11.00390625" style="36" customWidth="1"/>
    <col min="5" max="5" width="11.00390625" style="89" customWidth="1"/>
    <col min="6" max="6" width="18.25390625" style="63" customWidth="1"/>
    <col min="7" max="16384" width="9.00390625" style="8" customWidth="1"/>
  </cols>
  <sheetData>
    <row r="1" spans="1:249" s="38" customFormat="1" ht="35.25" customHeight="1">
      <c r="A1" s="216" t="s">
        <v>9</v>
      </c>
      <c r="B1" s="216"/>
      <c r="C1" s="216"/>
      <c r="D1" s="216"/>
      <c r="E1" s="216"/>
      <c r="F1" s="216"/>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row>
    <row r="2" spans="1:249" s="38" customFormat="1" ht="25.5" customHeight="1">
      <c r="A2" s="39" t="s">
        <v>219</v>
      </c>
      <c r="B2" s="59"/>
      <c r="C2" s="60"/>
      <c r="D2" s="60"/>
      <c r="E2" s="102" t="s">
        <v>10</v>
      </c>
      <c r="F2" s="90"/>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row>
    <row r="3" spans="1:249" s="38" customFormat="1" ht="25.5" customHeight="1">
      <c r="A3" s="226" t="s">
        <v>194</v>
      </c>
      <c r="B3" s="227"/>
      <c r="C3" s="227"/>
      <c r="D3" s="227"/>
      <c r="E3" s="227"/>
      <c r="F3" s="2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row>
    <row r="4" spans="1:6" s="10" customFormat="1" ht="25.5" customHeight="1">
      <c r="A4" s="50" t="s">
        <v>11</v>
      </c>
      <c r="B4" s="50" t="s">
        <v>12</v>
      </c>
      <c r="C4" s="50" t="s">
        <v>13</v>
      </c>
      <c r="D4" s="50" t="s">
        <v>14</v>
      </c>
      <c r="E4" s="88" t="s">
        <v>15</v>
      </c>
      <c r="F4" s="91" t="s">
        <v>16</v>
      </c>
    </row>
    <row r="5" spans="1:6" s="135" customFormat="1" ht="51.75" customHeight="1">
      <c r="A5" s="173" t="s">
        <v>459</v>
      </c>
      <c r="B5" s="174" t="s">
        <v>460</v>
      </c>
      <c r="C5" s="175"/>
      <c r="D5" s="186"/>
      <c r="E5" s="116"/>
      <c r="F5" s="203"/>
    </row>
    <row r="6" spans="1:6" s="135" customFormat="1" ht="51.75" customHeight="1">
      <c r="A6" s="173" t="s">
        <v>461</v>
      </c>
      <c r="B6" s="174" t="s">
        <v>462</v>
      </c>
      <c r="C6" s="175" t="s">
        <v>71</v>
      </c>
      <c r="D6" s="186">
        <v>160</v>
      </c>
      <c r="E6" s="116"/>
      <c r="F6" s="200">
        <f>E6*D6</f>
        <v>0</v>
      </c>
    </row>
    <row r="7" spans="1:6" s="135" customFormat="1" ht="51.75" customHeight="1">
      <c r="A7" s="173" t="s">
        <v>463</v>
      </c>
      <c r="B7" s="174" t="s">
        <v>464</v>
      </c>
      <c r="C7" s="175"/>
      <c r="D7" s="186"/>
      <c r="E7" s="116"/>
      <c r="F7" s="203"/>
    </row>
    <row r="8" spans="1:6" s="135" customFormat="1" ht="51.75" customHeight="1">
      <c r="A8" s="173" t="s">
        <v>465</v>
      </c>
      <c r="B8" s="174" t="s">
        <v>466</v>
      </c>
      <c r="C8" s="175" t="s">
        <v>440</v>
      </c>
      <c r="D8" s="186">
        <v>11300</v>
      </c>
      <c r="E8" s="116"/>
      <c r="F8" s="203">
        <f>E8*D8</f>
        <v>0</v>
      </c>
    </row>
    <row r="9" spans="1:249" s="144" customFormat="1" ht="51.75" customHeight="1">
      <c r="A9" s="173" t="s">
        <v>213</v>
      </c>
      <c r="B9" s="174" t="s">
        <v>467</v>
      </c>
      <c r="C9" s="175"/>
      <c r="D9" s="186"/>
      <c r="E9" s="116"/>
      <c r="F9" s="203"/>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row>
    <row r="10" spans="1:249" s="144" customFormat="1" ht="51.75" customHeight="1">
      <c r="A10" s="173" t="s">
        <v>468</v>
      </c>
      <c r="B10" s="174" t="s">
        <v>469</v>
      </c>
      <c r="C10" s="175" t="s">
        <v>440</v>
      </c>
      <c r="D10" s="186">
        <v>556</v>
      </c>
      <c r="E10" s="145"/>
      <c r="F10" s="203">
        <f>E10*D10</f>
        <v>0</v>
      </c>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row>
    <row r="11" spans="1:249" s="144" customFormat="1" ht="51.75" customHeight="1">
      <c r="A11" s="173" t="s">
        <v>470</v>
      </c>
      <c r="B11" s="174" t="s">
        <v>471</v>
      </c>
      <c r="C11" s="175" t="s">
        <v>458</v>
      </c>
      <c r="D11" s="186">
        <v>2784</v>
      </c>
      <c r="E11" s="145"/>
      <c r="F11" s="203">
        <f>E11*D11</f>
        <v>0</v>
      </c>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row>
    <row r="12" spans="1:249" s="144" customFormat="1" ht="51.75" customHeight="1">
      <c r="A12" s="173" t="s">
        <v>472</v>
      </c>
      <c r="B12" s="174" t="s">
        <v>473</v>
      </c>
      <c r="C12" s="175" t="s">
        <v>458</v>
      </c>
      <c r="D12" s="186">
        <v>336</v>
      </c>
      <c r="E12" s="145"/>
      <c r="F12" s="203">
        <f>E12*D12</f>
        <v>0</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row>
    <row r="13" spans="1:249" s="144" customFormat="1" ht="40.5" customHeight="1">
      <c r="A13" s="241" t="s">
        <v>214</v>
      </c>
      <c r="B13" s="241"/>
      <c r="C13" s="108"/>
      <c r="D13" s="242" t="s">
        <v>28</v>
      </c>
      <c r="E13" s="225"/>
      <c r="F13" s="204">
        <f>SUM(F6:F12)</f>
        <v>0</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row>
    <row r="14" spans="1:249" s="144" customFormat="1" ht="18" customHeight="1">
      <c r="A14" s="146"/>
      <c r="B14" s="146"/>
      <c r="C14" s="147"/>
      <c r="D14" s="147"/>
      <c r="E14" s="148"/>
      <c r="F14" s="149"/>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row>
    <row r="15" spans="1:6" s="137" customFormat="1" ht="14.25">
      <c r="A15" s="146"/>
      <c r="B15" s="146"/>
      <c r="C15" s="147"/>
      <c r="D15" s="147"/>
      <c r="E15" s="148"/>
      <c r="F15" s="149"/>
    </row>
    <row r="16" spans="1:6" s="137" customFormat="1" ht="14.25">
      <c r="A16" s="146"/>
      <c r="B16" s="146"/>
      <c r="C16" s="147"/>
      <c r="D16" s="147"/>
      <c r="E16" s="148"/>
      <c r="F16" s="149"/>
    </row>
    <row r="17" spans="1:6" s="137" customFormat="1" ht="14.25">
      <c r="A17" s="146"/>
      <c r="B17" s="146"/>
      <c r="C17" s="147"/>
      <c r="D17" s="147"/>
      <c r="E17" s="148"/>
      <c r="F17" s="149"/>
    </row>
    <row r="18" spans="1:6" s="137" customFormat="1" ht="14.25">
      <c r="A18" s="146"/>
      <c r="B18" s="146"/>
      <c r="C18" s="147"/>
      <c r="D18" s="147"/>
      <c r="E18" s="148"/>
      <c r="F18" s="149"/>
    </row>
  </sheetData>
  <sheetProtection password="CD38" sheet="1"/>
  <mergeCells count="4">
    <mergeCell ref="A1:F1"/>
    <mergeCell ref="A3:F3"/>
    <mergeCell ref="A13:B13"/>
    <mergeCell ref="D13:E13"/>
  </mergeCells>
  <printOptions/>
  <pageMargins left="0.3937007874015748" right="0.3937007874015748" top="0.984251968503937" bottom="0.551181102362204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李廷文专用笔记本电脑</dc:creator>
  <cp:keywords/>
  <dc:description/>
  <cp:lastModifiedBy>libowen</cp:lastModifiedBy>
  <cp:lastPrinted>2016-05-10T11:08:38Z</cp:lastPrinted>
  <dcterms:created xsi:type="dcterms:W3CDTF">1996-12-17T01:32:42Z</dcterms:created>
  <dcterms:modified xsi:type="dcterms:W3CDTF">2016-06-15T08:52:46Z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